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<sst xmlns="http://schemas.openxmlformats.org/spreadsheetml/2006/main" count="55" uniqueCount="46">
  <si>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</si>
  <si>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</si>
  <si>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</si>
  <si>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</si>
  <si>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</si>
  <si>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</si>
  <si>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</si>
  <si>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</si>
  <si>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</si>
  <si>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</si>
  <si>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</si>
  <si>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</si>
  <si>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</si>
  <si>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</si>
  <si>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</si>
  <si>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</si>
  <si>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</si>
  <si>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</si>
  <si>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</si>
  <si>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</si>
  <si>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</si>
  <si>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</si>
  <si>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</si>
  <si>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</si>
  <si>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</si>
  <si>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</si>
  <si>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</si>
  <si>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</si>
  <si>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Total depth (m)</t>
  </si>
  <si>
    <t>Depth of measurement (m)</t>
  </si>
  <si>
    <t>Current velocity (m/s)</t>
  </si>
  <si>
    <t>Enter data into unshaded cells with border, copy rows as needed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</si>
  <si>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</si>
  <si>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</si>
  <si>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</si>
  <si>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</si>
  <si>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mm</t>
  </si>
  <si>
    <t>phi</t>
  </si>
  <si>
    <t>Issaquah Creek</t>
  </si>
  <si>
    <t>*measured from wet edge</t>
  </si>
  <si>
    <t>Cross stream station (m)*</t>
  </si>
  <si>
    <t>All distances measured relative to left bank full stage</t>
  </si>
  <si>
    <t xml:space="preserve">ENTER MEASUREMENTS IN COLUMNS </t>
  </si>
  <si>
    <t>CROSS SECTION REFERENECE TO DATUM ELEVATION</t>
  </si>
  <si>
    <t>HYDRAULIC CALCULATIONS FOR VERTICAL SECTIONS</t>
  </si>
  <si>
    <t>ln(z)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</si>
</sst>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E+0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vertAlign val="superscript"/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19" applyNumberFormat="1" applyBorder="1" applyAlignment="1">
      <alignment/>
    </xf>
    <xf numFmtId="0" fontId="0" fillId="0" borderId="8" xfId="19" applyNumberFormat="1" applyBorder="1" applyAlignment="1">
      <alignment/>
    </xf>
    <xf numFmtId="0" fontId="0" fillId="0" borderId="9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5" fillId="0" borderId="3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3" xfId="0" applyNumberFormat="1" applyFill="1" applyBorder="1" applyAlignment="1">
      <alignment horizontal="left"/>
    </xf>
    <xf numFmtId="0" fontId="0" fillId="0" borderId="5" xfId="0" applyNumberFormat="1" applyBorder="1" applyAlignment="1">
      <alignment/>
    </xf>
    <xf numFmtId="0" fontId="0" fillId="0" borderId="14" xfId="19" applyNumberFormat="1" applyBorder="1" applyAlignment="1">
      <alignment/>
    </xf>
    <xf numFmtId="14" fontId="0" fillId="0" borderId="3" xfId="0" applyNumberFormat="1" applyBorder="1" applyAlignment="1">
      <alignment/>
    </xf>
    <xf numFmtId="15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2" fontId="0" fillId="2" borderId="15" xfId="0" applyNumberFormat="1" applyFill="1" applyBorder="1" applyAlignment="1">
      <alignment/>
    </xf>
    <xf numFmtId="166" fontId="0" fillId="2" borderId="1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164" fontId="0" fillId="2" borderId="17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0" fillId="2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23" xfId="0" applyNumberForma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Shear Velocity Determination</a:t>
            </a:r>
          </a:p>
        </c:rich>
      </c:tx>
      <c:layout>
        <c:manualLayout>
          <c:xMode val="factor"/>
          <c:yMode val="factor"/>
          <c:x val="-0.31925"/>
          <c:y val="0.89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72"/>
          <c:w val="0.80125"/>
          <c:h val="0.7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</c:spPr>
            </c:trendlineLbl>
          </c:trendline>
          <c:xVal>
            <c:numRef>
              <c:f>'VERTICAL VELOCITY'!$D$9:$D$26</c:f>
              <c:numCache/>
            </c:numRef>
          </c:xVal>
          <c:yVal>
            <c:numRef>
              <c:f>'VERTICAL VELOCITY'!$E$9:$E$26</c:f>
              <c:numCache/>
            </c:numRef>
          </c:yVal>
          <c:smooth val="0"/>
        </c:ser>
        <c:axId val="13164830"/>
        <c:axId val="51374607"/>
      </c:scatterChart>
      <c:valAx>
        <c:axId val="1316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u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74607"/>
        <c:crosses val="autoZero"/>
        <c:crossBetween val="midCat"/>
        <c:dispUnits/>
      </c:valAx>
      <c:valAx>
        <c:axId val="5137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ln(z)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64830"/>
        <c:crossesAt val="-4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31</xdr:row>
      <xdr:rowOff>28575</xdr:rowOff>
    </xdr:from>
    <xdr:to>
      <xdr:col>4</xdr:col>
      <xdr:colOff>428625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371475" y="5924550"/>
        <a:ext cx="48958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6"/>
  <sheetViews>
    <sheetView tabSelected="1" workbookViewId="0" topLeftCell="A10">
      <selection activeCell="E33" sqref="E33"/>
    </sheetView>
  </sheetViews>
  <sheetFormatPr defaultColWidth="9.33203125" defaultRowHeight="12.75"/>
  <cols>
    <col min="1" max="1" width="1.5" style="1" customWidth="1"/>
    <col min="2" max="2" width="25.16015625" style="1" customWidth="1"/>
    <col min="3" max="3" width="0.328125" style="1" hidden="1" customWidth="1"/>
    <col min="4" max="4" width="17.66015625" style="1" customWidth="1"/>
    <col min="5" max="5" width="17.16015625" style="1" customWidth="1"/>
    <col min="6" max="6" width="3.5" style="1" customWidth="1"/>
    <col min="7" max="7" width="19.66015625" style="1" customWidth="1"/>
    <col min="8" max="8" width="21" style="1" customWidth="1"/>
    <col min="9" max="9" width="3.5" style="1" customWidth="1"/>
    <col min="10" max="10" width="12.83203125" style="1" customWidth="1"/>
    <col min="11" max="11" width="3.66015625" style="1" customWidth="1"/>
    <col min="12" max="12" width="23.66015625" style="1" customWidth="1"/>
    <col min="13" max="13" width="15.16015625" style="1" customWidth="1"/>
    <col min="14" max="14" width="14.83203125" style="1" customWidth="1"/>
    <col min="15" max="15" width="8.83203125" style="9" customWidth="1"/>
    <col min="16" max="16" width="10" style="11" customWidth="1"/>
    <col min="17" max="16384" width="9.33203125" style="1" customWidth="1"/>
  </cols>
  <sheetData>
    <row r="1" ht="13.5" thickBot="1"/>
    <row r="2" spans="2:25" ht="12.75">
      <c r="B2" s="1" t="s">
        <v>3</v>
      </c>
      <c r="D2" s="26" t="s">
        <v>38</v>
      </c>
      <c r="G2" s="71" t="s">
        <v>0</v>
      </c>
      <c r="H2" s="76"/>
      <c r="X2" s="9"/>
      <c r="Y2" s="11"/>
    </row>
    <row r="3" spans="2:31" ht="12.75">
      <c r="B3" s="1" t="s">
        <v>4</v>
      </c>
      <c r="D3" s="59">
        <v>38815</v>
      </c>
      <c r="G3" s="77" t="s">
        <v>21</v>
      </c>
      <c r="H3" s="78"/>
      <c r="J3" s="18">
        <f>SUM(N16:N40)</f>
        <v>2.390374999999997</v>
      </c>
      <c r="X3" s="9"/>
      <c r="Y3" s="11"/>
      <c r="AE3" s="12"/>
    </row>
    <row r="4" spans="2:34" ht="12.75">
      <c r="B4" s="1" t="s">
        <v>27</v>
      </c>
      <c r="D4" s="27"/>
      <c r="G4" s="77" t="s">
        <v>22</v>
      </c>
      <c r="H4" s="78"/>
      <c r="J4" s="18">
        <f>SUM(L16:L46)</f>
        <v>4.170000000000001</v>
      </c>
      <c r="S4" s="9"/>
      <c r="T4" s="9"/>
      <c r="U4" s="9"/>
      <c r="V4" s="9"/>
      <c r="X4" s="9"/>
      <c r="Y4" s="11"/>
      <c r="Z4" s="8"/>
      <c r="AA4" s="9"/>
      <c r="AB4" s="13"/>
      <c r="AC4" s="10"/>
      <c r="AD4" s="9"/>
      <c r="AE4" s="12"/>
      <c r="AF4" s="14"/>
      <c r="AH4" s="13"/>
    </row>
    <row r="5" spans="2:22" ht="13.5" thickBot="1">
      <c r="B5" s="1" t="s">
        <v>5</v>
      </c>
      <c r="D5" s="28">
        <v>9</v>
      </c>
      <c r="G5" s="77" t="s">
        <v>23</v>
      </c>
      <c r="H5" s="78"/>
      <c r="J5" s="18">
        <f>SUM(M16:M46)</f>
        <v>8.834231206465429</v>
      </c>
      <c r="N5" s="8"/>
      <c r="S5" s="10"/>
      <c r="T5" s="9"/>
      <c r="U5" s="12"/>
      <c r="V5" s="14"/>
    </row>
    <row r="6" spans="7:22" ht="13.5" thickBot="1">
      <c r="G6" s="77" t="s">
        <v>24</v>
      </c>
      <c r="H6" s="78"/>
      <c r="J6" s="18">
        <f>J4/J5</f>
        <v>0.47202749198460425</v>
      </c>
      <c r="N6" s="8"/>
      <c r="S6" s="10"/>
      <c r="T6" s="9"/>
      <c r="U6" s="12"/>
      <c r="V6" s="14"/>
    </row>
    <row r="7" spans="2:22" ht="12.75">
      <c r="B7" s="1" t="s">
        <v>11</v>
      </c>
      <c r="D7" s="29">
        <v>0.04</v>
      </c>
      <c r="G7" s="77" t="s">
        <v>25</v>
      </c>
      <c r="H7" s="78"/>
      <c r="J7" s="18">
        <f>J3/J4</f>
        <v>0.5732314148681047</v>
      </c>
      <c r="N7" s="8"/>
      <c r="S7" s="10"/>
      <c r="T7" s="9"/>
      <c r="U7" s="12"/>
      <c r="V7" s="14"/>
    </row>
    <row r="8" spans="2:22" ht="12.75">
      <c r="B8" s="1" t="s">
        <v>15</v>
      </c>
      <c r="D8" s="60">
        <v>0.001</v>
      </c>
      <c r="G8" s="77" t="s">
        <v>18</v>
      </c>
      <c r="H8" s="78"/>
      <c r="J8" s="18">
        <f>J7/(J4/(D9)*9.81)^0.5</f>
        <v>0.26129849886194306</v>
      </c>
      <c r="N8" s="8"/>
      <c r="S8" s="10"/>
      <c r="T8" s="9"/>
      <c r="U8" s="12"/>
      <c r="V8" s="14"/>
    </row>
    <row r="9" spans="2:22" ht="12.75">
      <c r="B9" s="1" t="s">
        <v>19</v>
      </c>
      <c r="D9" s="27">
        <v>8.5</v>
      </c>
      <c r="G9" s="77" t="s">
        <v>16</v>
      </c>
      <c r="H9" s="78"/>
      <c r="J9" s="18">
        <f>8*9.81*J6*D8/(J7^2)</f>
        <v>0.11273696057738042</v>
      </c>
      <c r="N9" s="8"/>
      <c r="S9" s="10"/>
      <c r="T9" s="9"/>
      <c r="U9" s="12"/>
      <c r="V9" s="14"/>
    </row>
    <row r="10" spans="2:22" ht="13.5" thickBot="1">
      <c r="B10" s="1" t="s">
        <v>20</v>
      </c>
      <c r="D10" s="28">
        <v>15.5</v>
      </c>
      <c r="G10" s="77" t="s">
        <v>17</v>
      </c>
      <c r="H10" s="78"/>
      <c r="J10" s="18">
        <f>J6^(2/3)*D8^0.5/J7</f>
        <v>0.033443743152331507</v>
      </c>
      <c r="N10" s="8"/>
      <c r="S10" s="10"/>
      <c r="T10" s="9"/>
      <c r="U10" s="12"/>
      <c r="V10" s="14"/>
    </row>
    <row r="11" spans="4:22" ht="12.75">
      <c r="D11" s="9"/>
      <c r="N11" s="8"/>
      <c r="S11" s="10"/>
      <c r="T11" s="9"/>
      <c r="U11" s="12"/>
      <c r="V11" s="14"/>
    </row>
    <row r="12" spans="4:22" ht="12.75">
      <c r="D12" s="9"/>
      <c r="N12" s="8"/>
      <c r="S12" s="10"/>
      <c r="T12" s="9"/>
      <c r="U12" s="12"/>
      <c r="V12" s="14"/>
    </row>
    <row r="13" spans="2:22" ht="51" customHeight="1">
      <c r="B13" s="75" t="s">
        <v>42</v>
      </c>
      <c r="C13" s="75"/>
      <c r="D13" s="75"/>
      <c r="E13" s="75"/>
      <c r="F13" s="16"/>
      <c r="G13" s="74" t="s">
        <v>43</v>
      </c>
      <c r="H13" s="74"/>
      <c r="J13" s="15" t="s">
        <v>14</v>
      </c>
      <c r="K13" s="15"/>
      <c r="L13" s="71" t="s">
        <v>44</v>
      </c>
      <c r="M13" s="72"/>
      <c r="N13" s="73"/>
      <c r="O13" s="45"/>
      <c r="S13" s="10"/>
      <c r="T13" s="9"/>
      <c r="U13" s="12"/>
      <c r="V13" s="14"/>
    </row>
    <row r="14" spans="2:24" ht="12.75">
      <c r="B14" s="81" t="s">
        <v>6</v>
      </c>
      <c r="C14" s="63"/>
      <c r="D14" s="83" t="s">
        <v>7</v>
      </c>
      <c r="E14" s="85" t="s">
        <v>8</v>
      </c>
      <c r="F14" s="63"/>
      <c r="G14" s="79" t="s">
        <v>9</v>
      </c>
      <c r="H14" s="79" t="s">
        <v>10</v>
      </c>
      <c r="J14" s="87" t="s">
        <v>1</v>
      </c>
      <c r="K14" s="64"/>
      <c r="L14" s="79" t="s">
        <v>12</v>
      </c>
      <c r="M14" s="79" t="s">
        <v>13</v>
      </c>
      <c r="N14" s="65" t="s">
        <v>2</v>
      </c>
      <c r="S14" s="10"/>
      <c r="T14" s="9"/>
      <c r="U14" s="12"/>
      <c r="V14" s="14"/>
      <c r="X14" s="13"/>
    </row>
    <row r="15" spans="2:24" ht="13.5" thickBot="1">
      <c r="B15" s="82"/>
      <c r="C15" s="63"/>
      <c r="D15" s="84"/>
      <c r="E15" s="86"/>
      <c r="F15" s="63"/>
      <c r="G15" s="80"/>
      <c r="H15" s="80"/>
      <c r="J15" s="88"/>
      <c r="K15" s="64"/>
      <c r="L15" s="80"/>
      <c r="M15" s="80"/>
      <c r="N15" s="66"/>
      <c r="S15" s="10"/>
      <c r="T15" s="9"/>
      <c r="U15" s="12"/>
      <c r="V15" s="14"/>
      <c r="X15" s="13"/>
    </row>
    <row r="16" spans="2:24" ht="12.75">
      <c r="B16" s="67">
        <v>0</v>
      </c>
      <c r="C16" s="1">
        <v>0</v>
      </c>
      <c r="D16" s="1">
        <v>0.04</v>
      </c>
      <c r="E16" s="31">
        <v>0</v>
      </c>
      <c r="G16" s="61">
        <f aca="true" t="shared" si="0" ref="G16:G47">$D$7-D16</f>
        <v>0</v>
      </c>
      <c r="H16" s="61">
        <f aca="true" t="shared" si="1" ref="H16:H47">(G16+E16)</f>
        <v>0</v>
      </c>
      <c r="J16" s="30">
        <v>0</v>
      </c>
      <c r="L16" s="61">
        <f aca="true" t="shared" si="2" ref="L16:L46">(($H16-$G16+$H17-$G17)/2)*($B17-$B16)</f>
        <v>0</v>
      </c>
      <c r="M16" s="61">
        <f aca="true" t="shared" si="3" ref="M16:M46">IF(E16+E17&gt;ABS(G16-G17),((B17-B16)^2+(G16-G17)^2)^0.5,MAX(E16,E17)/ABS(D17-D16)*((B17-B16)^2+(G16-G17)^2)^0.5)</f>
        <v>0</v>
      </c>
      <c r="N16" s="62">
        <f aca="true" t="shared" si="4" ref="N16:N47">L16*J16</f>
        <v>0</v>
      </c>
      <c r="S16" s="10"/>
      <c r="T16" s="9"/>
      <c r="U16" s="12"/>
      <c r="V16" s="14"/>
      <c r="X16" s="13"/>
    </row>
    <row r="17" spans="2:14" ht="12.75">
      <c r="B17" s="68">
        <v>0.68</v>
      </c>
      <c r="C17" s="1">
        <v>0.68</v>
      </c>
      <c r="D17" s="1">
        <v>0.31</v>
      </c>
      <c r="E17" s="31">
        <v>0</v>
      </c>
      <c r="G17" s="18">
        <f t="shared" si="0"/>
        <v>-0.27</v>
      </c>
      <c r="H17" s="17">
        <f t="shared" si="1"/>
        <v>-0.27</v>
      </c>
      <c r="J17" s="30">
        <v>0</v>
      </c>
      <c r="L17" s="18">
        <f t="shared" si="2"/>
        <v>0</v>
      </c>
      <c r="M17" s="18">
        <f t="shared" si="3"/>
        <v>0</v>
      </c>
      <c r="N17" s="19">
        <f t="shared" si="4"/>
        <v>0</v>
      </c>
    </row>
    <row r="18" spans="2:14" ht="12.75">
      <c r="B18" s="68">
        <v>1.18</v>
      </c>
      <c r="C18" s="1">
        <v>1.18</v>
      </c>
      <c r="D18" s="1">
        <v>0.46</v>
      </c>
      <c r="E18" s="31">
        <v>0</v>
      </c>
      <c r="G18" s="17">
        <f t="shared" si="0"/>
        <v>-0.42000000000000004</v>
      </c>
      <c r="H18" s="17">
        <f t="shared" si="1"/>
        <v>-0.42000000000000004</v>
      </c>
      <c r="J18" s="30">
        <v>0</v>
      </c>
      <c r="L18" s="18">
        <f t="shared" si="2"/>
        <v>0</v>
      </c>
      <c r="M18" s="18">
        <f t="shared" si="3"/>
        <v>0</v>
      </c>
      <c r="N18" s="19">
        <f t="shared" si="4"/>
        <v>0</v>
      </c>
    </row>
    <row r="19" spans="2:14" ht="12.75">
      <c r="B19" s="68">
        <v>1.68</v>
      </c>
      <c r="C19" s="1">
        <v>1.68</v>
      </c>
      <c r="D19" s="1">
        <v>1</v>
      </c>
      <c r="E19" s="31">
        <v>0</v>
      </c>
      <c r="G19" s="17">
        <f t="shared" si="0"/>
        <v>-0.96</v>
      </c>
      <c r="H19" s="17">
        <f t="shared" si="1"/>
        <v>-0.96</v>
      </c>
      <c r="J19" s="30">
        <v>0</v>
      </c>
      <c r="L19" s="18">
        <f t="shared" si="2"/>
        <v>0</v>
      </c>
      <c r="M19" s="18">
        <f t="shared" si="3"/>
        <v>0</v>
      </c>
      <c r="N19" s="19">
        <f t="shared" si="4"/>
        <v>0</v>
      </c>
    </row>
    <row r="20" spans="2:14" ht="12.75">
      <c r="B20" s="68">
        <v>2.08</v>
      </c>
      <c r="C20" s="1">
        <v>2.08</v>
      </c>
      <c r="D20" s="1">
        <v>1.24</v>
      </c>
      <c r="E20" s="31">
        <v>0</v>
      </c>
      <c r="G20" s="17">
        <f t="shared" si="0"/>
        <v>-1.2</v>
      </c>
      <c r="H20" s="17">
        <f t="shared" si="1"/>
        <v>-1.2</v>
      </c>
      <c r="J20" s="30">
        <v>0</v>
      </c>
      <c r="L20" s="18">
        <f t="shared" si="2"/>
        <v>0</v>
      </c>
      <c r="M20" s="18">
        <f t="shared" si="3"/>
        <v>0</v>
      </c>
      <c r="N20" s="19">
        <f t="shared" si="4"/>
        <v>0</v>
      </c>
    </row>
    <row r="21" spans="2:14" ht="12.75">
      <c r="B21" s="68">
        <v>2.68</v>
      </c>
      <c r="C21" s="1">
        <v>2.68</v>
      </c>
      <c r="D21" s="1">
        <v>1.45</v>
      </c>
      <c r="E21" s="31">
        <v>0</v>
      </c>
      <c r="G21" s="17">
        <f t="shared" si="0"/>
        <v>-1.41</v>
      </c>
      <c r="H21" s="17">
        <f t="shared" si="1"/>
        <v>-1.41</v>
      </c>
      <c r="J21" s="30">
        <v>0</v>
      </c>
      <c r="L21" s="18">
        <f t="shared" si="2"/>
        <v>0.05499999999999999</v>
      </c>
      <c r="M21" s="18">
        <f t="shared" si="3"/>
        <v>0.5462600113499066</v>
      </c>
      <c r="N21" s="19">
        <f t="shared" si="4"/>
        <v>0</v>
      </c>
    </row>
    <row r="22" spans="2:14" ht="12.75">
      <c r="B22" s="68">
        <v>3.18</v>
      </c>
      <c r="C22" s="1">
        <v>3.18</v>
      </c>
      <c r="D22" s="1">
        <v>1.67</v>
      </c>
      <c r="E22" s="31">
        <v>0.22</v>
      </c>
      <c r="G22" s="17">
        <f t="shared" si="0"/>
        <v>-1.63</v>
      </c>
      <c r="H22" s="17">
        <f t="shared" si="1"/>
        <v>-1.41</v>
      </c>
      <c r="J22" s="30">
        <v>0.27</v>
      </c>
      <c r="L22" s="18">
        <f t="shared" si="2"/>
        <v>0.14749999999999996</v>
      </c>
      <c r="M22" s="18">
        <f t="shared" si="3"/>
        <v>0.5281098370604358</v>
      </c>
      <c r="N22" s="19">
        <f t="shared" si="4"/>
        <v>0.03982499999999999</v>
      </c>
    </row>
    <row r="23" spans="2:14" ht="12.75">
      <c r="B23" s="68">
        <v>3.68</v>
      </c>
      <c r="C23" s="1">
        <v>3.68</v>
      </c>
      <c r="D23" s="1">
        <v>1.84</v>
      </c>
      <c r="E23" s="31">
        <v>0.37</v>
      </c>
      <c r="G23" s="17">
        <f t="shared" si="0"/>
        <v>-1.8</v>
      </c>
      <c r="H23" s="17">
        <f t="shared" si="1"/>
        <v>-1.4300000000000002</v>
      </c>
      <c r="J23" s="30">
        <v>0.5</v>
      </c>
      <c r="L23" s="18">
        <f t="shared" si="2"/>
        <v>0.18999999999999978</v>
      </c>
      <c r="M23" s="18">
        <f t="shared" si="3"/>
        <v>0.5003998401278718</v>
      </c>
      <c r="N23" s="19">
        <f t="shared" si="4"/>
        <v>0.09499999999999989</v>
      </c>
    </row>
    <row r="24" spans="2:48" ht="12.75">
      <c r="B24" s="68">
        <v>4.18</v>
      </c>
      <c r="C24" s="1">
        <v>4.18</v>
      </c>
      <c r="D24" s="1">
        <v>1.86</v>
      </c>
      <c r="E24" s="31">
        <v>0.39</v>
      </c>
      <c r="G24" s="17">
        <f t="shared" si="0"/>
        <v>-1.82</v>
      </c>
      <c r="H24" s="17">
        <f t="shared" si="1"/>
        <v>-1.4300000000000002</v>
      </c>
      <c r="J24" s="30">
        <v>0.7</v>
      </c>
      <c r="L24" s="18">
        <f t="shared" si="2"/>
        <v>0.20249999999999996</v>
      </c>
      <c r="M24" s="18">
        <f t="shared" si="3"/>
        <v>0.5003998401278722</v>
      </c>
      <c r="N24" s="19">
        <f t="shared" si="4"/>
        <v>0.14174999999999996</v>
      </c>
      <c r="AV24" s="3"/>
    </row>
    <row r="25" spans="2:48" ht="12.75">
      <c r="B25" s="68">
        <v>4.68</v>
      </c>
      <c r="C25" s="1">
        <v>4.68</v>
      </c>
      <c r="D25" s="1">
        <v>1.88</v>
      </c>
      <c r="E25" s="31">
        <v>0.42</v>
      </c>
      <c r="G25" s="17">
        <f t="shared" si="0"/>
        <v>-1.8399999999999999</v>
      </c>
      <c r="H25" s="17">
        <f t="shared" si="1"/>
        <v>-1.42</v>
      </c>
      <c r="J25" s="30">
        <v>0.77</v>
      </c>
      <c r="L25" s="18">
        <f t="shared" si="2"/>
        <v>0.235</v>
      </c>
      <c r="M25" s="18">
        <f t="shared" si="3"/>
        <v>0.5099019513592785</v>
      </c>
      <c r="N25" s="19">
        <f t="shared" si="4"/>
        <v>0.18095</v>
      </c>
      <c r="AV25" s="3"/>
    </row>
    <row r="26" spans="2:48" ht="12.75">
      <c r="B26" s="68">
        <v>5.18</v>
      </c>
      <c r="C26" s="1">
        <v>5.18</v>
      </c>
      <c r="D26" s="1">
        <v>1.98</v>
      </c>
      <c r="E26" s="31">
        <v>0.52</v>
      </c>
      <c r="G26" s="17">
        <f t="shared" si="0"/>
        <v>-1.94</v>
      </c>
      <c r="H26" s="17">
        <f t="shared" si="1"/>
        <v>-1.42</v>
      </c>
      <c r="J26" s="30">
        <v>0.71</v>
      </c>
      <c r="L26" s="18">
        <f t="shared" si="2"/>
        <v>0.2625</v>
      </c>
      <c r="M26" s="18">
        <f t="shared" si="3"/>
        <v>0.5000999900019995</v>
      </c>
      <c r="N26" s="19">
        <f t="shared" si="4"/>
        <v>0.18637499999999999</v>
      </c>
      <c r="AV26" s="3"/>
    </row>
    <row r="27" spans="2:48" ht="12.75">
      <c r="B27" s="68">
        <v>5.68</v>
      </c>
      <c r="C27" s="1">
        <v>5.68</v>
      </c>
      <c r="D27" s="1">
        <v>1.99</v>
      </c>
      <c r="E27" s="31">
        <v>0.53</v>
      </c>
      <c r="G27" s="17">
        <f t="shared" si="0"/>
        <v>-1.95</v>
      </c>
      <c r="H27" s="17">
        <f t="shared" si="1"/>
        <v>-1.42</v>
      </c>
      <c r="J27" s="30">
        <v>0.75</v>
      </c>
      <c r="L27" s="18">
        <f t="shared" si="2"/>
        <v>0.27999999999999997</v>
      </c>
      <c r="M27" s="18">
        <f t="shared" si="3"/>
        <v>0.5035871324805669</v>
      </c>
      <c r="N27" s="19">
        <f t="shared" si="4"/>
        <v>0.20999999999999996</v>
      </c>
      <c r="AV27" s="3"/>
    </row>
    <row r="28" spans="2:48" ht="12.75">
      <c r="B28" s="68">
        <v>6.18</v>
      </c>
      <c r="C28" s="1">
        <v>6.18</v>
      </c>
      <c r="D28" s="1">
        <v>2.05</v>
      </c>
      <c r="E28" s="31">
        <v>0.59</v>
      </c>
      <c r="G28" s="17">
        <f t="shared" si="0"/>
        <v>-2.01</v>
      </c>
      <c r="H28" s="17">
        <f t="shared" si="1"/>
        <v>-1.42</v>
      </c>
      <c r="J28" s="30">
        <v>1</v>
      </c>
      <c r="L28" s="18">
        <f t="shared" si="2"/>
        <v>0.3025</v>
      </c>
      <c r="M28" s="18">
        <f t="shared" si="3"/>
        <v>0.5008991914547277</v>
      </c>
      <c r="N28" s="19">
        <f t="shared" si="4"/>
        <v>0.3025</v>
      </c>
      <c r="AV28" s="3"/>
    </row>
    <row r="29" spans="2:48" ht="12.75">
      <c r="B29" s="68">
        <v>6.68</v>
      </c>
      <c r="C29" s="1">
        <v>6.68</v>
      </c>
      <c r="D29" s="1">
        <v>2.08</v>
      </c>
      <c r="E29" s="31">
        <v>0.62</v>
      </c>
      <c r="G29" s="17">
        <f t="shared" si="0"/>
        <v>-2.04</v>
      </c>
      <c r="H29" s="17">
        <f t="shared" si="1"/>
        <v>-1.42</v>
      </c>
      <c r="J29" s="30">
        <v>0.88</v>
      </c>
      <c r="L29" s="18">
        <f t="shared" si="2"/>
        <v>0.31500000000000006</v>
      </c>
      <c r="M29" s="18">
        <f t="shared" si="3"/>
        <v>0.5003998401278722</v>
      </c>
      <c r="N29" s="19">
        <f t="shared" si="4"/>
        <v>0.27720000000000006</v>
      </c>
      <c r="AV29" s="3"/>
    </row>
    <row r="30" spans="2:48" ht="12.75">
      <c r="B30" s="68">
        <v>7.18</v>
      </c>
      <c r="C30" s="1">
        <v>7.18</v>
      </c>
      <c r="D30" s="1">
        <v>2.1</v>
      </c>
      <c r="E30" s="31">
        <v>0.64</v>
      </c>
      <c r="G30" s="17">
        <f t="shared" si="0"/>
        <v>-2.06</v>
      </c>
      <c r="H30" s="17">
        <f t="shared" si="1"/>
        <v>-1.42</v>
      </c>
      <c r="J30" s="30">
        <v>0.79</v>
      </c>
      <c r="L30" s="18">
        <f t="shared" si="2"/>
        <v>0.32500000000000007</v>
      </c>
      <c r="M30" s="18">
        <f t="shared" si="3"/>
        <v>0.5003998401278722</v>
      </c>
      <c r="N30" s="19">
        <f t="shared" si="4"/>
        <v>0.2567500000000001</v>
      </c>
      <c r="AV30" s="3"/>
    </row>
    <row r="31" spans="2:48" ht="12.75">
      <c r="B31" s="68">
        <v>7.68</v>
      </c>
      <c r="C31" s="1">
        <v>7.68</v>
      </c>
      <c r="D31" s="1">
        <v>2.12</v>
      </c>
      <c r="E31" s="31">
        <v>0.66</v>
      </c>
      <c r="G31" s="17">
        <f t="shared" si="0"/>
        <v>-2.08</v>
      </c>
      <c r="H31" s="17">
        <f t="shared" si="1"/>
        <v>-1.42</v>
      </c>
      <c r="J31" s="30">
        <v>0.82</v>
      </c>
      <c r="L31" s="18">
        <f t="shared" si="2"/>
        <v>0.3274999999999942</v>
      </c>
      <c r="M31" s="18">
        <f t="shared" si="3"/>
        <v>0.5000999900019906</v>
      </c>
      <c r="N31" s="19">
        <f t="shared" si="4"/>
        <v>0.26854999999999524</v>
      </c>
      <c r="AV31" s="3"/>
    </row>
    <row r="32" spans="2:48" ht="12.75">
      <c r="B32" s="68">
        <v>8.17999999999999</v>
      </c>
      <c r="C32" s="1">
        <v>8.17999999999999</v>
      </c>
      <c r="D32" s="1">
        <v>2.11</v>
      </c>
      <c r="E32" s="31">
        <v>0.65</v>
      </c>
      <c r="G32" s="17">
        <f t="shared" si="0"/>
        <v>-2.07</v>
      </c>
      <c r="H32" s="17">
        <f t="shared" si="1"/>
        <v>-1.42</v>
      </c>
      <c r="J32" s="30">
        <v>0.66</v>
      </c>
      <c r="L32" s="18">
        <f t="shared" si="2"/>
        <v>0.30999999999999994</v>
      </c>
      <c r="M32" s="18">
        <f t="shared" si="3"/>
        <v>0.5035871324805669</v>
      </c>
      <c r="N32" s="19">
        <f t="shared" si="4"/>
        <v>0.20459999999999998</v>
      </c>
      <c r="AV32" s="3"/>
    </row>
    <row r="33" spans="2:48" ht="12.75">
      <c r="B33" s="68">
        <v>8.67999999999999</v>
      </c>
      <c r="C33" s="1">
        <v>8.67999999999999</v>
      </c>
      <c r="D33" s="1">
        <v>2.05</v>
      </c>
      <c r="E33" s="31">
        <v>0.59</v>
      </c>
      <c r="G33" s="17">
        <f t="shared" si="0"/>
        <v>-2.01</v>
      </c>
      <c r="H33" s="17">
        <f t="shared" si="1"/>
        <v>-1.42</v>
      </c>
      <c r="J33" s="30">
        <v>0.37</v>
      </c>
      <c r="L33" s="18">
        <f t="shared" si="2"/>
        <v>0.3025000000000054</v>
      </c>
      <c r="M33" s="18">
        <f t="shared" si="3"/>
        <v>0.5008991914547366</v>
      </c>
      <c r="N33" s="19">
        <f t="shared" si="4"/>
        <v>0.11192500000000198</v>
      </c>
      <c r="AV33" s="3"/>
    </row>
    <row r="34" spans="2:48" ht="12.75">
      <c r="B34" s="68">
        <v>9.18</v>
      </c>
      <c r="C34" s="1">
        <v>9.18</v>
      </c>
      <c r="D34" s="1">
        <v>2.08</v>
      </c>
      <c r="E34" s="31">
        <v>0.62</v>
      </c>
      <c r="G34" s="17">
        <f t="shared" si="0"/>
        <v>-2.04</v>
      </c>
      <c r="H34" s="17">
        <f t="shared" si="1"/>
        <v>-1.42</v>
      </c>
      <c r="J34" s="30">
        <v>0.2</v>
      </c>
      <c r="L34" s="18">
        <f t="shared" si="2"/>
        <v>0.31000000000000005</v>
      </c>
      <c r="M34" s="18">
        <f t="shared" si="3"/>
        <v>0.5</v>
      </c>
      <c r="N34" s="19">
        <f t="shared" si="4"/>
        <v>0.06200000000000001</v>
      </c>
      <c r="AV34" s="3"/>
    </row>
    <row r="35" spans="2:48" ht="12.75">
      <c r="B35" s="68">
        <v>9.68</v>
      </c>
      <c r="C35" s="1">
        <v>9.68</v>
      </c>
      <c r="D35" s="1">
        <v>2.08</v>
      </c>
      <c r="E35" s="31">
        <v>0.62</v>
      </c>
      <c r="G35" s="17">
        <f t="shared" si="0"/>
        <v>-2.04</v>
      </c>
      <c r="H35" s="17">
        <f t="shared" si="1"/>
        <v>-1.42</v>
      </c>
      <c r="J35" s="30">
        <v>0.16</v>
      </c>
      <c r="L35" s="18">
        <f t="shared" si="2"/>
        <v>0.27</v>
      </c>
      <c r="M35" s="18">
        <f t="shared" si="3"/>
        <v>0.5281098370604358</v>
      </c>
      <c r="N35" s="19">
        <f t="shared" si="4"/>
        <v>0.0432</v>
      </c>
      <c r="AV35" s="3"/>
    </row>
    <row r="36" spans="2:48" ht="12.75">
      <c r="B36" s="68">
        <v>10.18</v>
      </c>
      <c r="C36" s="1">
        <v>10.18</v>
      </c>
      <c r="D36" s="1">
        <v>1.91</v>
      </c>
      <c r="E36" s="31">
        <v>0.46</v>
      </c>
      <c r="G36" s="17">
        <f t="shared" si="0"/>
        <v>-1.8699999999999999</v>
      </c>
      <c r="H36" s="17">
        <f t="shared" si="1"/>
        <v>-1.41</v>
      </c>
      <c r="J36" s="30">
        <v>0.05</v>
      </c>
      <c r="L36" s="18">
        <f t="shared" si="2"/>
        <v>0.195</v>
      </c>
      <c r="M36" s="18">
        <f t="shared" si="3"/>
        <v>0.5166236541235796</v>
      </c>
      <c r="N36" s="19">
        <f t="shared" si="4"/>
        <v>0.009750000000000002</v>
      </c>
      <c r="AV36" s="3"/>
    </row>
    <row r="37" spans="2:48" ht="12.75">
      <c r="B37" s="68">
        <v>10.68</v>
      </c>
      <c r="C37" s="1">
        <v>10.68</v>
      </c>
      <c r="D37" s="1">
        <v>1.78</v>
      </c>
      <c r="E37" s="31">
        <v>0.32</v>
      </c>
      <c r="G37" s="17">
        <f t="shared" si="0"/>
        <v>-1.74</v>
      </c>
      <c r="H37" s="17">
        <f t="shared" si="1"/>
        <v>-1.42</v>
      </c>
      <c r="J37" s="30">
        <v>0</v>
      </c>
      <c r="L37" s="18">
        <f t="shared" si="2"/>
        <v>0.11000000000000004</v>
      </c>
      <c r="M37" s="18">
        <f t="shared" si="3"/>
        <v>0.5462600113499065</v>
      </c>
      <c r="N37" s="19">
        <f t="shared" si="4"/>
        <v>0</v>
      </c>
      <c r="AV37" s="3"/>
    </row>
    <row r="38" spans="2:48" ht="12.75">
      <c r="B38" s="68">
        <v>11.18</v>
      </c>
      <c r="C38" s="1">
        <v>11.18</v>
      </c>
      <c r="D38" s="1">
        <v>1.56</v>
      </c>
      <c r="E38" s="31">
        <v>0.12</v>
      </c>
      <c r="G38" s="17">
        <f t="shared" si="0"/>
        <v>-1.52</v>
      </c>
      <c r="H38" s="17">
        <f t="shared" si="1"/>
        <v>-1.4</v>
      </c>
      <c r="J38" s="30">
        <v>0</v>
      </c>
      <c r="L38" s="18">
        <f t="shared" si="2"/>
        <v>0.030000000000000027</v>
      </c>
      <c r="M38" s="18">
        <f t="shared" si="3"/>
        <v>0.14819391577580995</v>
      </c>
      <c r="N38" s="19">
        <f t="shared" si="4"/>
        <v>0</v>
      </c>
      <c r="AV38" s="3"/>
    </row>
    <row r="39" spans="2:48" ht="12.75">
      <c r="B39" s="68">
        <v>11.68</v>
      </c>
      <c r="C39" s="1">
        <v>11.68</v>
      </c>
      <c r="D39" s="1">
        <v>0.87</v>
      </c>
      <c r="E39" s="31">
        <v>0</v>
      </c>
      <c r="G39" s="17">
        <f t="shared" si="0"/>
        <v>-0.83</v>
      </c>
      <c r="H39" s="17">
        <f t="shared" si="1"/>
        <v>-0.83</v>
      </c>
      <c r="J39" s="30">
        <v>0</v>
      </c>
      <c r="L39" s="18">
        <f t="shared" si="2"/>
        <v>0</v>
      </c>
      <c r="M39" s="18">
        <f t="shared" si="3"/>
        <v>0</v>
      </c>
      <c r="N39" s="19">
        <f t="shared" si="4"/>
        <v>0</v>
      </c>
      <c r="AV39" s="3"/>
    </row>
    <row r="40" spans="2:48" ht="12.75">
      <c r="B40" s="68">
        <v>12.18</v>
      </c>
      <c r="C40" s="1">
        <v>12.18</v>
      </c>
      <c r="D40" s="1">
        <v>0.83</v>
      </c>
      <c r="E40" s="31">
        <v>0</v>
      </c>
      <c r="G40" s="17">
        <f t="shared" si="0"/>
        <v>-0.7899999999999999</v>
      </c>
      <c r="H40" s="17">
        <f t="shared" si="1"/>
        <v>-0.7899999999999999</v>
      </c>
      <c r="J40" s="30">
        <v>0</v>
      </c>
      <c r="L40" s="18">
        <f t="shared" si="2"/>
        <v>0</v>
      </c>
      <c r="M40" s="18">
        <f t="shared" si="3"/>
        <v>0</v>
      </c>
      <c r="N40" s="19">
        <f t="shared" si="4"/>
        <v>0</v>
      </c>
      <c r="AV40" s="3"/>
    </row>
    <row r="41" spans="2:48" ht="12.75">
      <c r="B41" s="68">
        <v>12.68</v>
      </c>
      <c r="C41" s="1">
        <v>12.68</v>
      </c>
      <c r="D41" s="1">
        <v>0.73</v>
      </c>
      <c r="E41" s="31">
        <v>0</v>
      </c>
      <c r="G41" s="17">
        <f t="shared" si="0"/>
        <v>-0.69</v>
      </c>
      <c r="H41" s="17">
        <f t="shared" si="1"/>
        <v>-0.69</v>
      </c>
      <c r="J41" s="30">
        <v>0</v>
      </c>
      <c r="L41" s="18">
        <f t="shared" si="2"/>
        <v>0</v>
      </c>
      <c r="M41" s="18">
        <f t="shared" si="3"/>
        <v>0</v>
      </c>
      <c r="N41" s="19">
        <f t="shared" si="4"/>
        <v>0</v>
      </c>
      <c r="AV41" s="3"/>
    </row>
    <row r="42" spans="2:48" ht="12.75">
      <c r="B42" s="68">
        <v>13.18</v>
      </c>
      <c r="C42" s="1">
        <v>13.18</v>
      </c>
      <c r="D42" s="1">
        <v>0.67</v>
      </c>
      <c r="E42" s="31">
        <v>0</v>
      </c>
      <c r="G42" s="17">
        <f t="shared" si="0"/>
        <v>-0.63</v>
      </c>
      <c r="H42" s="17">
        <f t="shared" si="1"/>
        <v>-0.63</v>
      </c>
      <c r="J42" s="30">
        <v>0</v>
      </c>
      <c r="L42" s="18">
        <f t="shared" si="2"/>
        <v>0</v>
      </c>
      <c r="M42" s="18">
        <f t="shared" si="3"/>
        <v>0</v>
      </c>
      <c r="N42" s="19">
        <f t="shared" si="4"/>
        <v>0</v>
      </c>
      <c r="AV42" s="3"/>
    </row>
    <row r="43" spans="2:48" ht="12.75">
      <c r="B43" s="68">
        <v>13.68</v>
      </c>
      <c r="C43" s="1">
        <v>13.68</v>
      </c>
      <c r="D43" s="1">
        <v>0.52</v>
      </c>
      <c r="E43" s="31">
        <v>0</v>
      </c>
      <c r="G43" s="17">
        <f t="shared" si="0"/>
        <v>-0.48000000000000004</v>
      </c>
      <c r="H43" s="17">
        <f t="shared" si="1"/>
        <v>-0.48000000000000004</v>
      </c>
      <c r="J43" s="30">
        <v>0</v>
      </c>
      <c r="L43" s="18">
        <f t="shared" si="2"/>
        <v>0</v>
      </c>
      <c r="M43" s="18">
        <f t="shared" si="3"/>
        <v>0</v>
      </c>
      <c r="N43" s="19">
        <f t="shared" si="4"/>
        <v>0</v>
      </c>
      <c r="AV43" s="3"/>
    </row>
    <row r="44" spans="2:48" ht="12.75">
      <c r="B44" s="68">
        <v>14.18</v>
      </c>
      <c r="C44" s="1">
        <v>14.18</v>
      </c>
      <c r="D44" s="1">
        <v>0.42</v>
      </c>
      <c r="E44" s="31">
        <v>0</v>
      </c>
      <c r="G44" s="17">
        <f t="shared" si="0"/>
        <v>-0.38</v>
      </c>
      <c r="H44" s="17">
        <f t="shared" si="1"/>
        <v>-0.38</v>
      </c>
      <c r="J44" s="30">
        <v>0</v>
      </c>
      <c r="L44" s="18">
        <f t="shared" si="2"/>
        <v>0</v>
      </c>
      <c r="M44" s="18">
        <f t="shared" si="3"/>
        <v>0</v>
      </c>
      <c r="N44" s="19">
        <f t="shared" si="4"/>
        <v>0</v>
      </c>
      <c r="AV44" s="3"/>
    </row>
    <row r="45" spans="2:48" ht="12.75">
      <c r="B45" s="68">
        <v>14.68</v>
      </c>
      <c r="C45" s="1">
        <v>14.68</v>
      </c>
      <c r="D45" s="1">
        <v>0.27</v>
      </c>
      <c r="E45" s="31">
        <v>0</v>
      </c>
      <c r="G45" s="17">
        <f t="shared" si="0"/>
        <v>-0.23</v>
      </c>
      <c r="H45" s="17">
        <f t="shared" si="1"/>
        <v>-0.23</v>
      </c>
      <c r="J45" s="30">
        <v>0</v>
      </c>
      <c r="L45" s="18">
        <f t="shared" si="2"/>
        <v>0</v>
      </c>
      <c r="M45" s="18">
        <f t="shared" si="3"/>
        <v>0</v>
      </c>
      <c r="N45" s="19">
        <f t="shared" si="4"/>
        <v>0</v>
      </c>
      <c r="AV45" s="3"/>
    </row>
    <row r="46" spans="2:48" ht="12.75">
      <c r="B46" s="68">
        <v>15.18</v>
      </c>
      <c r="C46" s="1">
        <v>15.18</v>
      </c>
      <c r="D46" s="1">
        <v>0.87</v>
      </c>
      <c r="E46" s="31">
        <v>0</v>
      </c>
      <c r="G46" s="17">
        <f t="shared" si="0"/>
        <v>-0.83</v>
      </c>
      <c r="H46" s="17">
        <f t="shared" si="1"/>
        <v>-0.83</v>
      </c>
      <c r="J46" s="30">
        <v>0</v>
      </c>
      <c r="L46" s="18">
        <f t="shared" si="2"/>
        <v>0</v>
      </c>
      <c r="M46" s="18">
        <f t="shared" si="3"/>
        <v>0</v>
      </c>
      <c r="N46" s="19">
        <f t="shared" si="4"/>
        <v>0</v>
      </c>
      <c r="AV46" s="3"/>
    </row>
    <row r="47" spans="2:48" ht="13.5" thickBot="1">
      <c r="B47" s="69">
        <v>15.68</v>
      </c>
      <c r="C47" s="32">
        <v>15.5</v>
      </c>
      <c r="D47" s="32">
        <v>0.08</v>
      </c>
      <c r="E47" s="41">
        <v>0</v>
      </c>
      <c r="G47" s="17">
        <f t="shared" si="0"/>
        <v>-0.04</v>
      </c>
      <c r="H47" s="17">
        <f t="shared" si="1"/>
        <v>-0.04</v>
      </c>
      <c r="J47" s="40">
        <v>0</v>
      </c>
      <c r="L47" s="18"/>
      <c r="M47" s="18"/>
      <c r="N47" s="19">
        <f t="shared" si="4"/>
        <v>0</v>
      </c>
      <c r="AV47" s="3"/>
    </row>
    <row r="48" ht="12.75">
      <c r="B48" s="1" t="s">
        <v>41</v>
      </c>
    </row>
    <row r="55" spans="2:6" ht="12.75">
      <c r="B55" s="2"/>
      <c r="C55" s="2"/>
      <c r="E55" s="2"/>
      <c r="F55" s="2"/>
    </row>
    <row r="56" ht="12.75">
      <c r="D56" s="2"/>
    </row>
  </sheetData>
  <mergeCells count="20">
    <mergeCell ref="M14:M15"/>
    <mergeCell ref="G7:H7"/>
    <mergeCell ref="G8:H8"/>
    <mergeCell ref="B14:B15"/>
    <mergeCell ref="D14:D15"/>
    <mergeCell ref="E14:E15"/>
    <mergeCell ref="G14:G15"/>
    <mergeCell ref="H14:H15"/>
    <mergeCell ref="J14:J15"/>
    <mergeCell ref="L14:L15"/>
    <mergeCell ref="L13:N13"/>
    <mergeCell ref="G13:H13"/>
    <mergeCell ref="B13:E13"/>
    <mergeCell ref="G2:H2"/>
    <mergeCell ref="G3:H3"/>
    <mergeCell ref="G4:H4"/>
    <mergeCell ref="G5:H5"/>
    <mergeCell ref="G9:H9"/>
    <mergeCell ref="G10:H10"/>
    <mergeCell ref="G6:H6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F34" sqref="F34"/>
    </sheetView>
  </sheetViews>
  <sheetFormatPr defaultColWidth="9.33203125" defaultRowHeight="12.75"/>
  <cols>
    <col min="1" max="1" width="26.83203125" style="21" customWidth="1"/>
    <col min="2" max="2" width="20.83203125" style="21" customWidth="1"/>
    <col min="3" max="16384" width="9.33203125" style="21" customWidth="1"/>
  </cols>
  <sheetData>
    <row r="1" ht="20.25">
      <c r="A1" s="25" t="s">
        <v>33</v>
      </c>
    </row>
    <row r="3" ht="13.5" thickBot="1"/>
    <row r="4" spans="1:2" ht="12.75">
      <c r="A4" s="20" t="s">
        <v>3</v>
      </c>
      <c r="B4" s="33" t="s">
        <v>38</v>
      </c>
    </row>
    <row r="5" spans="1:2" ht="12.75">
      <c r="A5" s="20" t="s">
        <v>4</v>
      </c>
      <c r="B5" s="58">
        <v>38815</v>
      </c>
    </row>
    <row r="6" spans="1:2" ht="12.75">
      <c r="A6" s="20" t="s">
        <v>27</v>
      </c>
      <c r="B6" s="34"/>
    </row>
    <row r="7" spans="1:2" ht="13.5" thickBot="1">
      <c r="A7" s="20" t="s">
        <v>5</v>
      </c>
      <c r="B7" s="35">
        <v>9</v>
      </c>
    </row>
    <row r="8" ht="12.75">
      <c r="A8" s="22"/>
    </row>
    <row r="9" ht="12.75">
      <c r="A9" s="23" t="s">
        <v>34</v>
      </c>
    </row>
    <row r="10" spans="1:3" ht="12.75">
      <c r="A10" s="47" t="s">
        <v>32</v>
      </c>
      <c r="B10" s="47" t="s">
        <v>36</v>
      </c>
      <c r="C10" s="47" t="s">
        <v>37</v>
      </c>
    </row>
    <row r="11" spans="1:3" ht="12.75">
      <c r="A11" s="47">
        <v>100</v>
      </c>
      <c r="B11" s="47">
        <f>PERCENTILE(B$20:B$119,$A11/100)</f>
        <v>32</v>
      </c>
      <c r="C11" s="47">
        <f aca="true" t="shared" si="0" ref="C11:C17">PERCENTILE(C$20:C$127,$A11/100)</f>
        <v>-2</v>
      </c>
    </row>
    <row r="12" spans="1:3" ht="12.75">
      <c r="A12" s="47">
        <v>90</v>
      </c>
      <c r="B12" s="47">
        <f aca="true" t="shared" si="1" ref="B12:B17">PERCENTILE(B$20:B$119,$A12/100)</f>
        <v>32</v>
      </c>
      <c r="C12" s="47">
        <f t="shared" si="0"/>
        <v>-2</v>
      </c>
    </row>
    <row r="13" spans="1:3" ht="12.75">
      <c r="A13" s="47">
        <v>84</v>
      </c>
      <c r="B13" s="47">
        <f t="shared" si="1"/>
        <v>32</v>
      </c>
      <c r="C13" s="47">
        <f t="shared" si="0"/>
        <v>-2.485426827170242</v>
      </c>
    </row>
    <row r="14" spans="1:3" ht="12.75">
      <c r="A14" s="47">
        <v>50</v>
      </c>
      <c r="B14" s="47">
        <f t="shared" si="1"/>
        <v>16</v>
      </c>
      <c r="C14" s="47">
        <f t="shared" si="0"/>
        <v>-4</v>
      </c>
    </row>
    <row r="15" spans="1:3" ht="12.75">
      <c r="A15" s="47">
        <v>16</v>
      </c>
      <c r="B15" s="47">
        <f t="shared" si="1"/>
        <v>5.6</v>
      </c>
      <c r="C15" s="47">
        <f t="shared" si="0"/>
        <v>-5</v>
      </c>
    </row>
    <row r="16" spans="1:10" ht="12.75">
      <c r="A16" s="47">
        <v>10</v>
      </c>
      <c r="B16" s="47">
        <f t="shared" si="1"/>
        <v>4</v>
      </c>
      <c r="C16" s="47">
        <f t="shared" si="0"/>
        <v>-5</v>
      </c>
      <c r="I16" s="53"/>
      <c r="J16" s="54"/>
    </row>
    <row r="17" spans="1:10" ht="12.75">
      <c r="A17" s="47">
        <v>0</v>
      </c>
      <c r="B17" s="47">
        <f t="shared" si="1"/>
        <v>4</v>
      </c>
      <c r="C17" s="47">
        <f t="shared" si="0"/>
        <v>-5.491853096329675</v>
      </c>
      <c r="I17" s="53"/>
      <c r="J17" s="54"/>
    </row>
    <row r="18" spans="2:10" ht="12.75">
      <c r="B18" s="22"/>
      <c r="I18" s="53"/>
      <c r="J18" s="54"/>
    </row>
    <row r="19" spans="2:19" ht="26.25" thickBot="1">
      <c r="B19" s="46" t="s">
        <v>35</v>
      </c>
      <c r="C19" s="46" t="s">
        <v>26</v>
      </c>
      <c r="D19" s="20"/>
      <c r="E19" s="20"/>
      <c r="F19" s="20"/>
      <c r="G19" s="20"/>
      <c r="H19" s="20"/>
      <c r="I19" s="53"/>
      <c r="J19" s="54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2.75">
      <c r="B20" s="36">
        <v>4</v>
      </c>
      <c r="C20" s="39">
        <f>-LOG(B20,2)</f>
        <v>-2</v>
      </c>
      <c r="D20" s="20"/>
      <c r="E20" s="20"/>
      <c r="F20" s="20"/>
      <c r="G20" s="20"/>
      <c r="H20" s="20"/>
      <c r="I20" s="53"/>
      <c r="J20" s="54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2.75">
      <c r="B21" s="37">
        <v>4</v>
      </c>
      <c r="C21" s="39">
        <f>-LOG(B21,2)</f>
        <v>-2</v>
      </c>
      <c r="D21" s="20"/>
      <c r="E21" s="20"/>
      <c r="F21" s="20"/>
      <c r="G21" s="20"/>
      <c r="H21" s="20"/>
      <c r="I21" s="53"/>
      <c r="J21" s="54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2.75">
      <c r="B22" s="37">
        <v>4</v>
      </c>
      <c r="C22" s="39">
        <f aca="true" t="shared" si="2" ref="C22:C121">-LOG(B22,2)</f>
        <v>-2</v>
      </c>
      <c r="D22" s="20"/>
      <c r="E22" s="20"/>
      <c r="F22" s="20"/>
      <c r="G22" s="20"/>
      <c r="H22" s="20"/>
      <c r="I22" s="53"/>
      <c r="J22" s="54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2.75">
      <c r="B23" s="37">
        <v>4</v>
      </c>
      <c r="C23" s="39">
        <f t="shared" si="2"/>
        <v>-2</v>
      </c>
      <c r="D23" s="20"/>
      <c r="E23" s="20"/>
      <c r="F23" s="20"/>
      <c r="G23" s="20"/>
      <c r="H23" s="20"/>
      <c r="I23" s="53"/>
      <c r="J23" s="54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12.75">
      <c r="B24" s="37">
        <v>4</v>
      </c>
      <c r="C24" s="39">
        <f t="shared" si="2"/>
        <v>-2</v>
      </c>
      <c r="D24" s="20"/>
      <c r="E24" s="20"/>
      <c r="F24" s="20"/>
      <c r="G24" s="20"/>
      <c r="H24" s="20"/>
      <c r="I24" s="53"/>
      <c r="J24" s="54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12.75">
      <c r="B25" s="37">
        <v>4</v>
      </c>
      <c r="C25" s="39">
        <f t="shared" si="2"/>
        <v>-2</v>
      </c>
      <c r="D25" s="20"/>
      <c r="E25" s="20"/>
      <c r="F25" s="20"/>
      <c r="G25" s="20"/>
      <c r="H25" s="20"/>
      <c r="I25" s="53"/>
      <c r="J25" s="54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12.75">
      <c r="B26" s="37">
        <v>4</v>
      </c>
      <c r="C26" s="39">
        <f t="shared" si="2"/>
        <v>-2</v>
      </c>
      <c r="D26" s="20"/>
      <c r="E26" s="20"/>
      <c r="F26" s="20"/>
      <c r="G26" s="20"/>
      <c r="H26" s="20"/>
      <c r="I26" s="53"/>
      <c r="J26" s="54"/>
      <c r="K26" s="20"/>
      <c r="L26" s="20"/>
      <c r="M26" s="20"/>
      <c r="N26" s="20"/>
      <c r="O26" s="20"/>
      <c r="P26" s="20"/>
      <c r="Q26" s="20"/>
      <c r="R26" s="20"/>
      <c r="S26" s="20"/>
    </row>
    <row r="27" spans="2:19" ht="12.75">
      <c r="B27" s="37">
        <v>4</v>
      </c>
      <c r="C27" s="39">
        <f t="shared" si="2"/>
        <v>-2</v>
      </c>
      <c r="D27" s="20"/>
      <c r="E27" s="20"/>
      <c r="F27" s="20"/>
      <c r="G27" s="20"/>
      <c r="H27" s="20"/>
      <c r="I27" s="53"/>
      <c r="J27" s="54"/>
      <c r="K27" s="20"/>
      <c r="L27" s="20"/>
      <c r="M27" s="20"/>
      <c r="N27" s="20"/>
      <c r="O27" s="20"/>
      <c r="P27" s="20"/>
      <c r="Q27" s="20"/>
      <c r="R27" s="20"/>
      <c r="S27" s="20"/>
    </row>
    <row r="28" spans="2:19" ht="12.75">
      <c r="B28" s="37">
        <v>4</v>
      </c>
      <c r="C28" s="39">
        <f t="shared" si="2"/>
        <v>-2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2:19" ht="12.75">
      <c r="B29" s="37">
        <v>4</v>
      </c>
      <c r="C29" s="39">
        <f t="shared" si="2"/>
        <v>-2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2:19" ht="12.75">
      <c r="B30" s="37">
        <v>4</v>
      </c>
      <c r="C30" s="39">
        <f t="shared" si="2"/>
        <v>-2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ht="12.75">
      <c r="B31" s="37">
        <v>4</v>
      </c>
      <c r="C31" s="39">
        <f t="shared" si="2"/>
        <v>-2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2:19" ht="12.75">
      <c r="B32" s="37">
        <v>5.6</v>
      </c>
      <c r="C32" s="39">
        <f t="shared" si="2"/>
        <v>-2.485426827170242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19" ht="12.75">
      <c r="B33" s="37">
        <v>5.6</v>
      </c>
      <c r="C33" s="39">
        <f t="shared" si="2"/>
        <v>-2.485426827170242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2:19" ht="12.75">
      <c r="B34" s="37">
        <v>5.6</v>
      </c>
      <c r="C34" s="39">
        <f t="shared" si="2"/>
        <v>-2.485426827170242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2:19" ht="12.75">
      <c r="B35" s="37">
        <v>5.6</v>
      </c>
      <c r="C35" s="39">
        <f t="shared" si="2"/>
        <v>-2.485426827170242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.75">
      <c r="B36" s="37">
        <v>5.6</v>
      </c>
      <c r="C36" s="39">
        <f t="shared" si="2"/>
        <v>-2.485426827170242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2:19" ht="12.75">
      <c r="B37" s="37">
        <v>5.6</v>
      </c>
      <c r="C37" s="39">
        <f t="shared" si="2"/>
        <v>-2.485426827170242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19" ht="12.75">
      <c r="B38" s="37">
        <v>5.6</v>
      </c>
      <c r="C38" s="39">
        <f t="shared" si="2"/>
        <v>-2.485426827170242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2.75">
      <c r="B39" s="37">
        <v>5.6</v>
      </c>
      <c r="C39" s="39">
        <f t="shared" si="2"/>
        <v>-2.485426827170242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19" ht="12.75">
      <c r="B40" s="37">
        <v>8</v>
      </c>
      <c r="C40" s="39">
        <f t="shared" si="2"/>
        <v>-3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19" ht="12.75">
      <c r="B41" s="37">
        <v>8</v>
      </c>
      <c r="C41" s="39">
        <f t="shared" si="2"/>
        <v>-3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19" ht="12.75">
      <c r="B42" s="37">
        <v>8</v>
      </c>
      <c r="C42" s="39">
        <f t="shared" si="2"/>
        <v>-3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ht="12.75">
      <c r="B43" s="37">
        <v>8</v>
      </c>
      <c r="C43" s="39">
        <f t="shared" si="2"/>
        <v>-3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ht="12.75">
      <c r="B44" s="37">
        <v>8</v>
      </c>
      <c r="C44" s="39">
        <f t="shared" si="2"/>
        <v>-3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19" ht="12.75">
      <c r="B45" s="37">
        <v>11</v>
      </c>
      <c r="C45" s="39">
        <f t="shared" si="2"/>
        <v>-3.4594316186372978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19" ht="12.75">
      <c r="B46" s="37">
        <v>11</v>
      </c>
      <c r="C46" s="39">
        <f t="shared" si="2"/>
        <v>-3.4594316186372978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19" ht="12.75">
      <c r="B47" s="37">
        <v>11</v>
      </c>
      <c r="C47" s="39">
        <f t="shared" si="2"/>
        <v>-3.4594316186372978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19" ht="12.75">
      <c r="B48" s="37">
        <v>11</v>
      </c>
      <c r="C48" s="39">
        <f t="shared" si="2"/>
        <v>-3.4594316186372978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2.75">
      <c r="B49" s="37">
        <v>11</v>
      </c>
      <c r="C49" s="39">
        <f t="shared" si="2"/>
        <v>-3.4594316186372978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12.75">
      <c r="B50" s="37">
        <v>11</v>
      </c>
      <c r="C50" s="39">
        <f t="shared" si="2"/>
        <v>-3.4594316186372978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2.75">
      <c r="B51" s="37">
        <v>11</v>
      </c>
      <c r="C51" s="39">
        <f t="shared" si="2"/>
        <v>-3.4594316186372978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2.75">
      <c r="B52" s="37">
        <v>11</v>
      </c>
      <c r="C52" s="39">
        <f t="shared" si="2"/>
        <v>-3.4594316186372978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2.75">
      <c r="B53" s="37">
        <v>11</v>
      </c>
      <c r="C53" s="39">
        <f t="shared" si="2"/>
        <v>-3.4594316186372978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>
      <c r="B54" s="37">
        <v>11</v>
      </c>
      <c r="C54" s="39">
        <f t="shared" si="2"/>
        <v>-3.4594316186372978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2.75">
      <c r="B55" s="37">
        <v>11</v>
      </c>
      <c r="C55" s="39">
        <f t="shared" si="2"/>
        <v>-3.4594316186372978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>
      <c r="B56" s="37">
        <v>11</v>
      </c>
      <c r="C56" s="39">
        <f t="shared" si="2"/>
        <v>-3.4594316186372978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2.75">
      <c r="B57" s="37">
        <v>11</v>
      </c>
      <c r="C57" s="39">
        <f t="shared" si="2"/>
        <v>-3.4594316186372978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ht="12.75">
      <c r="B58" s="37">
        <v>11</v>
      </c>
      <c r="C58" s="39">
        <f t="shared" si="2"/>
        <v>-3.4594316186372978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12.75">
      <c r="B59" s="37">
        <v>11</v>
      </c>
      <c r="C59" s="39">
        <f t="shared" si="2"/>
        <v>-3.4594316186372978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12.75">
      <c r="B60" s="37">
        <v>11</v>
      </c>
      <c r="C60" s="39">
        <f t="shared" si="2"/>
        <v>-3.4594316186372978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12.75">
      <c r="B61" s="37">
        <v>11</v>
      </c>
      <c r="C61" s="39">
        <f t="shared" si="2"/>
        <v>-3.4594316186372978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12.75">
      <c r="B62" s="37">
        <v>11</v>
      </c>
      <c r="C62" s="39">
        <f t="shared" si="2"/>
        <v>-3.4594316186372978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12.75">
      <c r="B63" s="37">
        <v>11</v>
      </c>
      <c r="C63" s="39">
        <f t="shared" si="2"/>
        <v>-3.4594316186372978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ht="12.75">
      <c r="B64" s="37">
        <v>16</v>
      </c>
      <c r="C64" s="39">
        <f t="shared" si="2"/>
        <v>-4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ht="12.75">
      <c r="B65" s="37">
        <v>16</v>
      </c>
      <c r="C65" s="39">
        <f t="shared" si="2"/>
        <v>-4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2.75">
      <c r="B66" s="37">
        <v>16</v>
      </c>
      <c r="C66" s="39">
        <f t="shared" si="2"/>
        <v>-4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2.75">
      <c r="B67" s="37">
        <v>16</v>
      </c>
      <c r="C67" s="39">
        <f t="shared" si="2"/>
        <v>-4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2.75">
      <c r="B68" s="37">
        <v>16</v>
      </c>
      <c r="C68" s="39">
        <f t="shared" si="2"/>
        <v>-4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2.75">
      <c r="B69" s="37">
        <v>16</v>
      </c>
      <c r="C69" s="39">
        <f t="shared" si="2"/>
        <v>-4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2.75">
      <c r="B70" s="37">
        <v>16</v>
      </c>
      <c r="C70" s="39">
        <f t="shared" si="2"/>
        <v>-4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2.75">
      <c r="B71" s="37">
        <v>16</v>
      </c>
      <c r="C71" s="39">
        <f t="shared" si="2"/>
        <v>-4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2.75">
      <c r="B72" s="37">
        <v>16</v>
      </c>
      <c r="C72" s="39">
        <f t="shared" si="2"/>
        <v>-4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2.75">
      <c r="B73" s="37">
        <v>16</v>
      </c>
      <c r="C73" s="39">
        <f t="shared" si="2"/>
        <v>-4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2.75">
      <c r="B74" s="37">
        <v>16</v>
      </c>
      <c r="C74" s="39">
        <f t="shared" si="2"/>
        <v>-4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2.75">
      <c r="B75" s="37">
        <v>16</v>
      </c>
      <c r="C75" s="39">
        <f t="shared" si="2"/>
        <v>-4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2.75">
      <c r="B76" s="37">
        <v>16</v>
      </c>
      <c r="C76" s="39">
        <f t="shared" si="2"/>
        <v>-4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2.75">
      <c r="B77" s="37">
        <v>16</v>
      </c>
      <c r="C77" s="39">
        <f t="shared" si="2"/>
        <v>-4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2.75">
      <c r="B78" s="37">
        <v>16</v>
      </c>
      <c r="C78" s="39">
        <f t="shared" si="2"/>
        <v>-4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2.75">
      <c r="B79" s="37">
        <v>16</v>
      </c>
      <c r="C79" s="39">
        <f t="shared" si="2"/>
        <v>-4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2.75">
      <c r="B80" s="37">
        <v>16</v>
      </c>
      <c r="C80" s="39">
        <f t="shared" si="2"/>
        <v>-4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2.75">
      <c r="B81" s="37">
        <v>22</v>
      </c>
      <c r="C81" s="39">
        <f t="shared" si="2"/>
        <v>-4.459431618637297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2.75">
      <c r="B82" s="37">
        <v>22</v>
      </c>
      <c r="C82" s="39">
        <f t="shared" si="2"/>
        <v>-4.459431618637297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2.75">
      <c r="B83" s="37">
        <v>22</v>
      </c>
      <c r="C83" s="39">
        <f t="shared" si="2"/>
        <v>-4.459431618637297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2.75">
      <c r="B84" s="37">
        <v>22</v>
      </c>
      <c r="C84" s="39">
        <f t="shared" si="2"/>
        <v>-4.459431618637297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2.75">
      <c r="B85" s="37">
        <v>22</v>
      </c>
      <c r="C85" s="39">
        <f aca="true" t="shared" si="3" ref="C85:C127">-LOG(B85,2)</f>
        <v>-4.459431618637297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2.75">
      <c r="B86" s="37">
        <v>22</v>
      </c>
      <c r="C86" s="39">
        <f t="shared" si="3"/>
        <v>-4.459431618637297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2.75">
      <c r="B87" s="37">
        <v>22</v>
      </c>
      <c r="C87" s="39">
        <f t="shared" si="3"/>
        <v>-4.459431618637297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2.75">
      <c r="B88" s="37">
        <v>22</v>
      </c>
      <c r="C88" s="39">
        <f t="shared" si="3"/>
        <v>-4.459431618637297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2.75">
      <c r="B89" s="37">
        <v>22</v>
      </c>
      <c r="C89" s="39">
        <f t="shared" si="3"/>
        <v>-4.459431618637297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2.75">
      <c r="B90" s="37">
        <v>22</v>
      </c>
      <c r="C90" s="39">
        <f t="shared" si="3"/>
        <v>-4.459431618637297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2.75">
      <c r="B91" s="37">
        <v>22</v>
      </c>
      <c r="C91" s="39">
        <f t="shared" si="3"/>
        <v>-4.459431618637297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2.75">
      <c r="B92" s="37">
        <v>22</v>
      </c>
      <c r="C92" s="39">
        <f t="shared" si="3"/>
        <v>-4.459431618637297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2.75">
      <c r="B93" s="37">
        <v>22</v>
      </c>
      <c r="C93" s="39">
        <f t="shared" si="3"/>
        <v>-4.459431618637297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2.75">
      <c r="B94" s="37">
        <v>22</v>
      </c>
      <c r="C94" s="39">
        <f t="shared" si="3"/>
        <v>-4.459431618637297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2.75">
      <c r="B95" s="37">
        <v>22</v>
      </c>
      <c r="C95" s="39">
        <f t="shared" si="3"/>
        <v>-4.459431618637297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2.75">
      <c r="B96" s="37">
        <v>22</v>
      </c>
      <c r="C96" s="39">
        <f t="shared" si="3"/>
        <v>-4.459431618637297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2.75">
      <c r="B97" s="37">
        <v>22</v>
      </c>
      <c r="C97" s="39">
        <f t="shared" si="3"/>
        <v>-4.459431618637297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2.75">
      <c r="B98" s="37">
        <v>22</v>
      </c>
      <c r="C98" s="39">
        <f t="shared" si="3"/>
        <v>-4.459431618637297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2.75">
      <c r="B99" s="37">
        <v>22</v>
      </c>
      <c r="C99" s="39">
        <f t="shared" si="3"/>
        <v>-4.459431618637297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2.75">
      <c r="B100" s="37">
        <v>22</v>
      </c>
      <c r="C100" s="39">
        <f t="shared" si="3"/>
        <v>-4.459431618637297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2.75">
      <c r="B101" s="37">
        <v>22</v>
      </c>
      <c r="C101" s="39">
        <f t="shared" si="3"/>
        <v>-4.459431618637297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2.75">
      <c r="B102" s="37">
        <v>32</v>
      </c>
      <c r="C102" s="39">
        <f t="shared" si="3"/>
        <v>-5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2.75">
      <c r="B103" s="37">
        <v>32</v>
      </c>
      <c r="C103" s="39">
        <f t="shared" si="3"/>
        <v>-5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2.75">
      <c r="B104" s="37">
        <v>32</v>
      </c>
      <c r="C104" s="39">
        <f t="shared" si="3"/>
        <v>-5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2.75">
      <c r="B105" s="37">
        <v>32</v>
      </c>
      <c r="C105" s="39">
        <f t="shared" si="3"/>
        <v>-5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2.75">
      <c r="B106" s="37">
        <v>32</v>
      </c>
      <c r="C106" s="39">
        <f t="shared" si="3"/>
        <v>-5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 ht="12.75">
      <c r="B107" s="37">
        <v>32</v>
      </c>
      <c r="C107" s="39">
        <f t="shared" si="3"/>
        <v>-5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 ht="12.75">
      <c r="B108" s="37">
        <v>32</v>
      </c>
      <c r="C108" s="39">
        <f t="shared" si="3"/>
        <v>-5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2.75">
      <c r="B109" s="37">
        <v>32</v>
      </c>
      <c r="C109" s="39">
        <f t="shared" si="3"/>
        <v>-5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2.75">
      <c r="B110" s="37">
        <v>32</v>
      </c>
      <c r="C110" s="39">
        <f t="shared" si="3"/>
        <v>-5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37">
        <v>32</v>
      </c>
      <c r="C111" s="39">
        <f t="shared" si="3"/>
        <v>-5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37">
        <v>32</v>
      </c>
      <c r="C112" s="39">
        <f t="shared" si="3"/>
        <v>-5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37">
        <v>32</v>
      </c>
      <c r="C113" s="39">
        <f t="shared" si="3"/>
        <v>-5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37">
        <v>32</v>
      </c>
      <c r="C114" s="39">
        <f t="shared" si="3"/>
        <v>-5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37">
        <v>32</v>
      </c>
      <c r="C115" s="39">
        <f t="shared" si="3"/>
        <v>-5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37">
        <v>32</v>
      </c>
      <c r="C116" s="39">
        <f t="shared" si="3"/>
        <v>-5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37">
        <v>32</v>
      </c>
      <c r="C117" s="39">
        <f t="shared" si="3"/>
        <v>-5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37">
        <v>32</v>
      </c>
      <c r="C118" s="39">
        <f t="shared" si="3"/>
        <v>-5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2.75">
      <c r="B119" s="37">
        <v>32</v>
      </c>
      <c r="C119" s="39">
        <f t="shared" si="2"/>
        <v>-5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2"/>
      <c r="B120" s="37">
        <v>32</v>
      </c>
      <c r="C120" s="39">
        <f t="shared" si="3"/>
        <v>-5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2"/>
      <c r="B121" s="37">
        <v>45</v>
      </c>
      <c r="C121" s="39">
        <f t="shared" si="2"/>
        <v>-5.491853096329675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37">
        <v>45</v>
      </c>
      <c r="C122" s="39">
        <f t="shared" si="3"/>
        <v>-5.491853096329675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37">
        <v>45</v>
      </c>
      <c r="C123" s="39">
        <f t="shared" si="3"/>
        <v>-5.491853096329675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37">
        <v>45</v>
      </c>
      <c r="C124" s="39">
        <f t="shared" si="3"/>
        <v>-5.491853096329675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57">
        <v>45</v>
      </c>
      <c r="C125" s="39">
        <f t="shared" si="3"/>
        <v>-5.491853096329675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56"/>
      <c r="B126" s="57">
        <v>45</v>
      </c>
      <c r="C126" s="39">
        <f t="shared" si="3"/>
        <v>-5.491853096329675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3.5" thickBot="1">
      <c r="A127" s="20"/>
      <c r="B127" s="38">
        <v>45</v>
      </c>
      <c r="C127" s="55">
        <f t="shared" si="3"/>
        <v>-5.491853096329675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2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2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2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2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2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2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2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245"/>
  <sheetViews>
    <sheetView workbookViewId="0" topLeftCell="A25">
      <selection activeCell="I34" sqref="I34"/>
    </sheetView>
  </sheetViews>
  <sheetFormatPr defaultColWidth="9.33203125" defaultRowHeight="15" customHeight="1"/>
  <cols>
    <col min="1" max="1" width="22" style="3" customWidth="1"/>
    <col min="2" max="2" width="18" style="3" customWidth="1"/>
    <col min="3" max="3" width="24" style="3" customWidth="1"/>
    <col min="4" max="4" width="20.66015625" style="3" customWidth="1"/>
    <col min="5" max="5" width="13.66015625" style="6" customWidth="1"/>
    <col min="6" max="35" width="4.83203125" style="3" customWidth="1"/>
    <col min="36" max="40" width="4.83203125" style="4" customWidth="1"/>
    <col min="41" max="16384" width="4.83203125" style="3" customWidth="1"/>
  </cols>
  <sheetData>
    <row r="1" ht="15" customHeight="1">
      <c r="A1" s="25" t="s">
        <v>31</v>
      </c>
    </row>
    <row r="3" ht="15" customHeight="1" thickBot="1"/>
    <row r="4" spans="1:2" ht="15" customHeight="1">
      <c r="A4" s="1" t="s">
        <v>3</v>
      </c>
      <c r="B4" s="43" t="s">
        <v>38</v>
      </c>
    </row>
    <row r="5" spans="1:50" ht="15" customHeight="1">
      <c r="A5" s="1" t="s">
        <v>4</v>
      </c>
      <c r="B5" s="48">
        <v>38815</v>
      </c>
      <c r="AV5" s="1"/>
      <c r="AX5" s="1"/>
    </row>
    <row r="6" spans="1:68" ht="15" customHeight="1" thickBot="1">
      <c r="A6" s="1" t="s">
        <v>5</v>
      </c>
      <c r="B6" s="44">
        <v>9</v>
      </c>
      <c r="E6" s="5"/>
      <c r="G6" s="4"/>
      <c r="H6" s="4"/>
      <c r="AN6" s="3"/>
      <c r="AR6" s="4"/>
      <c r="AS6" s="4"/>
      <c r="AT6" s="1"/>
      <c r="AU6" s="1"/>
      <c r="AV6" s="1"/>
      <c r="AW6" s="1"/>
      <c r="AY6" s="7"/>
      <c r="AZ6" s="7"/>
      <c r="BA6" s="1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1:68" ht="15" customHeight="1"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N7" s="3"/>
      <c r="AR7" s="4"/>
      <c r="AS7" s="4"/>
      <c r="AT7" s="1"/>
      <c r="AU7" s="1"/>
      <c r="AV7" s="1"/>
      <c r="AW7" s="1"/>
      <c r="AY7" s="7"/>
      <c r="AZ7" s="7"/>
      <c r="BA7" s="1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" customHeight="1" thickBot="1">
      <c r="A8" s="42" t="s">
        <v>40</v>
      </c>
      <c r="B8" s="42" t="s">
        <v>28</v>
      </c>
      <c r="C8" s="42" t="s">
        <v>29</v>
      </c>
      <c r="D8" s="3" t="s">
        <v>30</v>
      </c>
      <c r="E8" s="70" t="s">
        <v>45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E8" s="7"/>
      <c r="AF8" s="7"/>
      <c r="AG8" s="7"/>
      <c r="AN8" s="3"/>
      <c r="AR8" s="5"/>
      <c r="AS8" s="5"/>
      <c r="AT8" s="1"/>
      <c r="AU8" s="1"/>
      <c r="AV8" s="1"/>
      <c r="AW8" s="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1"/>
    </row>
    <row r="9" spans="1:68" ht="15" customHeight="1">
      <c r="A9" s="3">
        <v>6</v>
      </c>
      <c r="B9" s="6">
        <v>0.61</v>
      </c>
      <c r="C9" s="6">
        <v>0.030480000000000004</v>
      </c>
      <c r="D9" s="50">
        <v>0.22</v>
      </c>
      <c r="E9" s="9">
        <f>LN(C9)</f>
        <v>-3.4906845481636912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E9" s="7"/>
      <c r="AF9" s="7"/>
      <c r="AG9" s="7"/>
      <c r="AH9" s="7"/>
      <c r="AN9" s="3"/>
      <c r="AR9" s="5"/>
      <c r="AS9" s="5"/>
      <c r="AT9" s="1"/>
      <c r="AU9" s="1"/>
      <c r="AV9" s="1"/>
      <c r="AW9" s="1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1"/>
      <c r="BO9" s="1"/>
      <c r="BP9" s="7"/>
    </row>
    <row r="10" spans="1:68" ht="14.25" customHeight="1">
      <c r="A10" s="3">
        <v>6</v>
      </c>
      <c r="B10" s="6">
        <v>0.61</v>
      </c>
      <c r="C10" s="6">
        <v>0.06096000000000001</v>
      </c>
      <c r="D10" s="51">
        <v>0.53</v>
      </c>
      <c r="E10" s="9">
        <f aca="true" t="shared" si="0" ref="E10:E26">LN(C10)</f>
        <v>-2.7975373676037463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E10" s="7"/>
      <c r="AF10" s="7"/>
      <c r="AG10" s="7"/>
      <c r="AH10" s="7"/>
      <c r="AN10" s="3"/>
      <c r="AR10" s="5"/>
      <c r="AS10" s="5"/>
      <c r="AT10" s="1"/>
      <c r="AU10" s="1"/>
      <c r="AV10" s="1"/>
      <c r="AW10" s="1"/>
      <c r="AX10" s="1"/>
      <c r="AY10" s="7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5" customHeight="1">
      <c r="A11" s="3">
        <v>6</v>
      </c>
      <c r="B11" s="6">
        <v>0.61</v>
      </c>
      <c r="C11" s="6">
        <v>0.09144000000000001</v>
      </c>
      <c r="D11" s="51">
        <v>0.52</v>
      </c>
      <c r="E11" s="9">
        <f t="shared" si="0"/>
        <v>-2.3920722594955817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E11" s="7"/>
      <c r="AF11" s="7"/>
      <c r="AG11" s="7"/>
      <c r="AH11" s="7"/>
      <c r="AN11" s="3"/>
      <c r="AR11" s="5"/>
      <c r="AS11" s="5"/>
      <c r="AT11" s="1"/>
      <c r="AU11" s="1"/>
      <c r="AV11" s="1"/>
      <c r="AW11" s="1"/>
      <c r="AY11" s="7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5" customHeight="1">
      <c r="A12" s="3">
        <v>6</v>
      </c>
      <c r="B12" s="6">
        <v>0.61</v>
      </c>
      <c r="C12" s="6">
        <v>0.12192000000000001</v>
      </c>
      <c r="D12" s="51">
        <v>0.68</v>
      </c>
      <c r="E12" s="9">
        <f t="shared" si="0"/>
        <v>-2.104390187043801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E12" s="7"/>
      <c r="AF12" s="7"/>
      <c r="AG12" s="7"/>
      <c r="AH12" s="7"/>
      <c r="AM12" s="7"/>
      <c r="AN12" s="3"/>
      <c r="AR12" s="5"/>
      <c r="AS12" s="5"/>
      <c r="AT12" s="1"/>
      <c r="AU12" s="1"/>
      <c r="AV12" s="1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" customHeight="1">
      <c r="A13" s="3">
        <v>6</v>
      </c>
      <c r="B13" s="6">
        <v>0.61</v>
      </c>
      <c r="C13" s="6">
        <v>0.1524</v>
      </c>
      <c r="D13" s="51">
        <v>0.67</v>
      </c>
      <c r="E13" s="9">
        <f t="shared" si="0"/>
        <v>-1.8812466357295912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E13" s="7"/>
      <c r="AF13" s="7"/>
      <c r="AG13" s="7"/>
      <c r="AH13" s="7"/>
      <c r="AM13" s="7"/>
      <c r="AN13" s="3"/>
      <c r="AR13" s="5"/>
      <c r="AS13" s="5"/>
      <c r="AT13" s="1"/>
      <c r="AU13" s="1"/>
      <c r="AV13" s="1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1"/>
      <c r="BP13" s="7"/>
    </row>
    <row r="14" spans="1:68" ht="15" customHeight="1">
      <c r="A14" s="3">
        <v>6</v>
      </c>
      <c r="B14" s="6">
        <v>0.61</v>
      </c>
      <c r="C14" s="6">
        <v>0.18288000000000001</v>
      </c>
      <c r="D14" s="51">
        <v>0.81</v>
      </c>
      <c r="E14" s="9">
        <f t="shared" si="0"/>
        <v>-1.6989250789356365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E14" s="7"/>
      <c r="AF14" s="7"/>
      <c r="AG14" s="7"/>
      <c r="AH14" s="7"/>
      <c r="AM14" s="7"/>
      <c r="AN14" s="3"/>
      <c r="AR14" s="5"/>
      <c r="AS14" s="5"/>
      <c r="AT14" s="1"/>
      <c r="AU14" s="1"/>
      <c r="AV14" s="1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" customHeight="1">
      <c r="A15" s="3">
        <v>6</v>
      </c>
      <c r="B15" s="6">
        <v>0.61</v>
      </c>
      <c r="C15" s="6">
        <v>0.21336</v>
      </c>
      <c r="D15" s="51">
        <v>0.89</v>
      </c>
      <c r="E15" s="9">
        <f t="shared" si="0"/>
        <v>-1.5447743991083782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E15" s="7"/>
      <c r="AF15" s="7"/>
      <c r="AG15" s="7"/>
      <c r="AH15" s="7"/>
      <c r="AM15" s="7"/>
      <c r="AN15" s="3"/>
      <c r="AR15" s="5"/>
      <c r="AS15" s="5"/>
      <c r="AT15" s="1"/>
      <c r="AU15" s="1"/>
      <c r="AV15" s="1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" customHeight="1">
      <c r="A16" s="3">
        <v>6</v>
      </c>
      <c r="B16" s="6">
        <v>0.61</v>
      </c>
      <c r="C16" s="6">
        <v>0.24384000000000003</v>
      </c>
      <c r="D16" s="51">
        <v>0.81</v>
      </c>
      <c r="E16" s="9">
        <f t="shared" si="0"/>
        <v>-1.4112430064838555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E16" s="7"/>
      <c r="AF16" s="7"/>
      <c r="AG16" s="7"/>
      <c r="AH16" s="7"/>
      <c r="AM16" s="7"/>
      <c r="AN16" s="3"/>
      <c r="AR16" s="5"/>
      <c r="AS16" s="5"/>
      <c r="AT16" s="1"/>
      <c r="AU16" s="1"/>
      <c r="AV16" s="1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" customHeight="1">
      <c r="A17" s="3">
        <v>6</v>
      </c>
      <c r="B17" s="6">
        <v>0.61</v>
      </c>
      <c r="C17" s="6">
        <v>0.27432</v>
      </c>
      <c r="D17" s="51">
        <v>0.91</v>
      </c>
      <c r="E17" s="9">
        <f t="shared" si="0"/>
        <v>-1.293459970827472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E17" s="7"/>
      <c r="AF17" s="7"/>
      <c r="AG17" s="7"/>
      <c r="AH17" s="7"/>
      <c r="AM17" s="7"/>
      <c r="AN17" s="3"/>
      <c r="AR17" s="5"/>
      <c r="AS17" s="5"/>
      <c r="AT17" s="1"/>
      <c r="AU17" s="1"/>
      <c r="AV17" s="1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" customHeight="1">
      <c r="A18" s="3">
        <v>6</v>
      </c>
      <c r="B18" s="6">
        <v>0.61</v>
      </c>
      <c r="C18" s="6">
        <v>0.3048</v>
      </c>
      <c r="D18" s="51">
        <v>0.86</v>
      </c>
      <c r="E18" s="9">
        <f t="shared" si="0"/>
        <v>-1.1880994551696458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E18" s="7"/>
      <c r="AF18" s="7"/>
      <c r="AG18" s="7"/>
      <c r="AH18" s="7"/>
      <c r="AM18" s="7"/>
      <c r="AN18" s="3"/>
      <c r="AR18" s="5"/>
      <c r="AS18" s="5"/>
      <c r="AT18" s="1"/>
      <c r="AU18" s="1"/>
      <c r="AV18" s="1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" customHeight="1">
      <c r="A19" s="3">
        <v>6</v>
      </c>
      <c r="B19" s="6">
        <v>0.61</v>
      </c>
      <c r="C19" s="6">
        <v>0.33528</v>
      </c>
      <c r="D19" s="51">
        <v>0.92</v>
      </c>
      <c r="E19" s="9">
        <f t="shared" si="0"/>
        <v>-1.092789275365321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E19" s="7"/>
      <c r="AF19" s="7"/>
      <c r="AG19" s="7"/>
      <c r="AH19" s="7"/>
      <c r="AM19" s="7"/>
      <c r="AN19" s="3"/>
      <c r="AR19" s="5"/>
      <c r="AS19" s="5"/>
      <c r="AT19" s="1"/>
      <c r="AU19" s="1"/>
      <c r="AV19" s="1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" customHeight="1">
      <c r="A20" s="3">
        <v>6</v>
      </c>
      <c r="B20" s="6">
        <v>0.61</v>
      </c>
      <c r="C20" s="6">
        <v>0.36576000000000003</v>
      </c>
      <c r="D20" s="51">
        <v>0.9</v>
      </c>
      <c r="E20" s="9">
        <f t="shared" si="0"/>
        <v>-1.005777898375691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E20" s="7"/>
      <c r="AF20" s="7"/>
      <c r="AG20" s="7"/>
      <c r="AH20" s="7"/>
      <c r="AM20" s="7"/>
      <c r="AN20" s="3"/>
      <c r="AR20" s="5"/>
      <c r="AS20" s="5"/>
      <c r="AT20" s="1"/>
      <c r="AU20" s="1"/>
      <c r="AV20" s="1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" customHeight="1">
      <c r="A21" s="3">
        <v>6</v>
      </c>
      <c r="B21" s="6">
        <v>0.61</v>
      </c>
      <c r="C21" s="6">
        <v>0.39624000000000004</v>
      </c>
      <c r="D21" s="51">
        <v>0.89</v>
      </c>
      <c r="E21" s="9">
        <f t="shared" si="0"/>
        <v>-0.9257351907021547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E21" s="7"/>
      <c r="AF21" s="7"/>
      <c r="AG21" s="7"/>
      <c r="AH21" s="7"/>
      <c r="AM21" s="7"/>
      <c r="AN21" s="3"/>
      <c r="AR21" s="5"/>
      <c r="AS21" s="5"/>
      <c r="AT21" s="1"/>
      <c r="AU21" s="1"/>
      <c r="AV21" s="1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" customHeight="1">
      <c r="A22" s="3">
        <v>6</v>
      </c>
      <c r="B22" s="6">
        <v>0.61</v>
      </c>
      <c r="C22" s="6">
        <v>0.42672</v>
      </c>
      <c r="D22" s="51">
        <v>0.97</v>
      </c>
      <c r="E22" s="9">
        <f t="shared" si="0"/>
        <v>-0.8516272185484329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E22" s="7"/>
      <c r="AF22" s="7"/>
      <c r="AG22" s="7"/>
      <c r="AH22" s="7"/>
      <c r="AM22" s="7"/>
      <c r="AN22" s="3"/>
      <c r="AR22" s="5"/>
      <c r="AS22" s="5"/>
      <c r="AT22" s="1"/>
      <c r="AU22" s="1"/>
      <c r="AV22" s="1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" customHeight="1">
      <c r="A23" s="3">
        <v>6</v>
      </c>
      <c r="B23" s="6">
        <v>0.61</v>
      </c>
      <c r="C23" s="6">
        <v>0.45720000000000005</v>
      </c>
      <c r="D23" s="51">
        <v>0.93</v>
      </c>
      <c r="E23" s="9">
        <f t="shared" si="0"/>
        <v>-0.7826343470614814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E23" s="7"/>
      <c r="AF23" s="7"/>
      <c r="AG23" s="7"/>
      <c r="AH23" s="7"/>
      <c r="AM23" s="7"/>
      <c r="AN23" s="3"/>
      <c r="AR23" s="5"/>
      <c r="AS23" s="5"/>
      <c r="AT23" s="1"/>
      <c r="AU23" s="1"/>
      <c r="AV23" s="1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" customHeight="1">
      <c r="A24" s="3">
        <v>6</v>
      </c>
      <c r="B24" s="6">
        <v>0.61</v>
      </c>
      <c r="C24" s="6">
        <v>0.48768000000000006</v>
      </c>
      <c r="D24" s="51">
        <v>0.91</v>
      </c>
      <c r="E24" s="9">
        <f t="shared" si="0"/>
        <v>-0.7180958259239102</v>
      </c>
      <c r="AH24" s="7"/>
      <c r="AM24" s="7"/>
      <c r="AN24" s="3"/>
      <c r="AR24" s="5"/>
      <c r="AS24" s="5"/>
      <c r="AT24" s="1"/>
      <c r="AU24" s="1"/>
      <c r="AV24" s="1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51" ht="15" customHeight="1">
      <c r="A25" s="3">
        <v>6</v>
      </c>
      <c r="B25" s="6">
        <v>0.61</v>
      </c>
      <c r="C25" s="6">
        <v>0.5181600000000001</v>
      </c>
      <c r="D25" s="51">
        <v>0.96</v>
      </c>
      <c r="E25" s="9">
        <f t="shared" si="0"/>
        <v>-0.6574712041074753</v>
      </c>
      <c r="AE25" s="7"/>
      <c r="AF25" s="7"/>
      <c r="AG25" s="7"/>
      <c r="AH25" s="7"/>
      <c r="AM25" s="7"/>
      <c r="AN25" s="3"/>
      <c r="AR25" s="5"/>
      <c r="AS25" s="5"/>
      <c r="AT25" s="1"/>
      <c r="AU25" s="1"/>
      <c r="AV25" s="1"/>
      <c r="AW25" s="1"/>
      <c r="AY25" s="7"/>
    </row>
    <row r="26" spans="1:68" ht="15" customHeight="1">
      <c r="A26" s="3">
        <v>6</v>
      </c>
      <c r="B26" s="6">
        <v>0.61</v>
      </c>
      <c r="C26" s="6">
        <v>0.54864</v>
      </c>
      <c r="D26" s="51">
        <v>1.02</v>
      </c>
      <c r="E26" s="9">
        <f t="shared" si="0"/>
        <v>-0.6003127902675268</v>
      </c>
      <c r="AM26" s="7"/>
      <c r="AN26" s="3"/>
      <c r="AR26" s="5"/>
      <c r="AS26" s="5"/>
      <c r="AX26" s="1"/>
      <c r="AY26" s="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45" ht="15" customHeight="1" thickBot="1">
      <c r="A27" s="42"/>
      <c r="B27" s="49"/>
      <c r="C27" s="49"/>
      <c r="D27" s="52"/>
      <c r="E27" s="9"/>
      <c r="AM27" s="7"/>
      <c r="AN27" s="3"/>
      <c r="AR27" s="5"/>
      <c r="AS27" s="5"/>
    </row>
    <row r="28" spans="1:45" ht="15" customHeight="1">
      <c r="A28" s="3" t="s">
        <v>39</v>
      </c>
      <c r="AM28" s="7"/>
      <c r="AN28" s="3"/>
      <c r="AR28" s="5"/>
      <c r="AS28" s="5"/>
    </row>
    <row r="29" spans="39:45" ht="15" customHeight="1">
      <c r="AM29" s="7"/>
      <c r="AN29" s="3"/>
      <c r="AR29" s="5"/>
      <c r="AS29" s="5"/>
    </row>
    <row r="30" spans="39:45" ht="15" customHeight="1">
      <c r="AM30" s="7"/>
      <c r="AN30" s="3"/>
      <c r="AR30" s="5"/>
      <c r="AS30" s="5"/>
    </row>
    <row r="31" spans="39:45" ht="15" customHeight="1">
      <c r="AM31" s="7"/>
      <c r="AN31" s="3"/>
      <c r="AR31" s="5"/>
      <c r="AS31" s="5"/>
    </row>
    <row r="32" spans="39:45" ht="15" customHeight="1">
      <c r="AM32" s="7"/>
      <c r="AN32" s="3"/>
      <c r="AR32" s="5"/>
      <c r="AS32" s="5"/>
    </row>
    <row r="33" spans="39:45" ht="15" customHeight="1">
      <c r="AM33" s="7"/>
      <c r="AN33" s="3"/>
      <c r="AR33" s="5"/>
      <c r="AS33" s="5"/>
    </row>
    <row r="34" spans="39:45" ht="15" customHeight="1">
      <c r="AM34" s="7"/>
      <c r="AN34" s="3"/>
      <c r="AR34" s="5"/>
      <c r="AS34" s="5"/>
    </row>
    <row r="35" spans="39:45" ht="15" customHeight="1">
      <c r="AM35" s="7"/>
      <c r="AN35" s="3"/>
      <c r="AR35" s="5"/>
      <c r="AS35" s="5"/>
    </row>
    <row r="36" spans="39:45" ht="15" customHeight="1">
      <c r="AM36" s="7"/>
      <c r="AN36" s="3"/>
      <c r="AR36" s="5"/>
      <c r="AS36" s="5"/>
    </row>
    <row r="37" spans="39:45" ht="15" customHeight="1">
      <c r="AM37" s="7"/>
      <c r="AN37" s="3"/>
      <c r="AR37" s="5"/>
      <c r="AS37" s="5"/>
    </row>
    <row r="38" spans="39:45" ht="15" customHeight="1">
      <c r="AM38" s="7"/>
      <c r="AN38" s="3"/>
      <c r="AR38" s="5"/>
      <c r="AS38" s="5"/>
    </row>
    <row r="39" spans="39:45" ht="15" customHeight="1">
      <c r="AM39" s="7"/>
      <c r="AN39" s="3"/>
      <c r="AR39" s="5"/>
      <c r="AS39" s="5"/>
    </row>
    <row r="40" spans="39:45" ht="15" customHeight="1">
      <c r="AM40" s="7"/>
      <c r="AN40" s="3"/>
      <c r="AR40" s="5"/>
      <c r="AS40" s="5"/>
    </row>
    <row r="41" spans="39:45" ht="15" customHeight="1">
      <c r="AM41" s="7"/>
      <c r="AN41" s="3"/>
      <c r="AR41" s="5"/>
      <c r="AS41" s="5"/>
    </row>
    <row r="42" spans="39:45" ht="15" customHeight="1">
      <c r="AM42" s="7"/>
      <c r="AN42" s="3"/>
      <c r="AR42" s="5"/>
      <c r="AS42" s="5"/>
    </row>
    <row r="43" spans="39:45" ht="15" customHeight="1">
      <c r="AM43" s="7"/>
      <c r="AN43" s="3"/>
      <c r="AR43" s="5"/>
      <c r="AS43" s="5"/>
    </row>
    <row r="44" spans="39:45" ht="15" customHeight="1">
      <c r="AM44" s="7"/>
      <c r="AN44" s="3"/>
      <c r="AR44" s="5"/>
      <c r="AS44" s="5"/>
    </row>
    <row r="45" spans="39:45" ht="15" customHeight="1">
      <c r="AM45" s="7"/>
      <c r="AN45" s="3"/>
      <c r="AR45" s="5"/>
      <c r="AS45" s="5"/>
    </row>
    <row r="46" spans="39:45" ht="15" customHeight="1">
      <c r="AM46" s="7"/>
      <c r="AN46" s="3"/>
      <c r="AR46" s="5"/>
      <c r="AS46" s="5"/>
    </row>
    <row r="47" spans="39:45" ht="15" customHeight="1">
      <c r="AM47" s="7"/>
      <c r="AN47" s="3"/>
      <c r="AR47" s="5"/>
      <c r="AS47" s="5"/>
    </row>
    <row r="48" spans="39:45" ht="15" customHeight="1">
      <c r="AM48" s="7"/>
      <c r="AN48" s="3"/>
      <c r="AR48" s="5"/>
      <c r="AS48" s="5"/>
    </row>
    <row r="49" spans="39:45" ht="15" customHeight="1">
      <c r="AM49" s="7"/>
      <c r="AN49" s="3"/>
      <c r="AR49" s="5"/>
      <c r="AS49" s="5"/>
    </row>
    <row r="50" spans="39:45" ht="15" customHeight="1">
      <c r="AM50" s="7"/>
      <c r="AN50" s="3"/>
      <c r="AR50" s="5"/>
      <c r="AS50" s="5"/>
    </row>
    <row r="51" spans="39:45" ht="15" customHeight="1">
      <c r="AM51" s="7"/>
      <c r="AN51" s="3"/>
      <c r="AR51" s="5"/>
      <c r="AS51" s="5"/>
    </row>
    <row r="52" spans="39:45" ht="15" customHeight="1">
      <c r="AM52" s="7"/>
      <c r="AN52" s="3"/>
      <c r="AR52" s="5"/>
      <c r="AS52" s="5"/>
    </row>
    <row r="53" spans="39:45" ht="15" customHeight="1">
      <c r="AM53" s="7"/>
      <c r="AN53" s="3"/>
      <c r="AR53" s="5"/>
      <c r="AS53" s="5"/>
    </row>
    <row r="54" spans="39:45" ht="15" customHeight="1">
      <c r="AM54" s="7"/>
      <c r="AN54" s="3"/>
      <c r="AR54" s="5"/>
      <c r="AS54" s="5"/>
    </row>
    <row r="55" spans="39:45" ht="15" customHeight="1">
      <c r="AM55" s="7"/>
      <c r="AN55" s="3"/>
      <c r="AR55" s="5"/>
      <c r="AS55" s="5"/>
    </row>
    <row r="56" spans="39:45" ht="15" customHeight="1">
      <c r="AM56" s="3"/>
      <c r="AN56" s="3"/>
      <c r="AR56" s="5"/>
      <c r="AS56" s="5"/>
    </row>
    <row r="57" spans="39:45" ht="15" customHeight="1">
      <c r="AM57" s="7"/>
      <c r="AN57" s="3"/>
      <c r="AR57" s="5"/>
      <c r="AS57" s="5"/>
    </row>
    <row r="58" spans="39:45" ht="15" customHeight="1">
      <c r="AM58" s="7"/>
      <c r="AN58" s="3"/>
      <c r="AR58" s="5"/>
      <c r="AS58" s="5"/>
    </row>
    <row r="59" spans="39:45" ht="15" customHeight="1">
      <c r="AM59" s="7"/>
      <c r="AN59" s="3"/>
      <c r="AR59" s="5"/>
      <c r="AS59" s="5"/>
    </row>
    <row r="60" spans="40:45" ht="15" customHeight="1">
      <c r="AN60" s="3"/>
      <c r="AR60" s="5"/>
      <c r="AS60" s="5"/>
    </row>
    <row r="61" spans="40:45" ht="15" customHeight="1">
      <c r="AN61" s="3"/>
      <c r="AR61" s="4"/>
      <c r="AS61" s="5"/>
    </row>
    <row r="62" spans="40:45" ht="15" customHeight="1">
      <c r="AN62" s="3"/>
      <c r="AR62" s="4"/>
      <c r="AS62" s="5"/>
    </row>
    <row r="63" spans="35:43" ht="15" customHeight="1">
      <c r="AI63" s="4"/>
      <c r="AL63" s="3"/>
      <c r="AM63" s="3"/>
      <c r="AN63" s="3"/>
      <c r="AP63" s="4"/>
      <c r="AQ63" s="5"/>
    </row>
    <row r="64" spans="35:43" ht="15" customHeight="1">
      <c r="AI64" s="4"/>
      <c r="AL64" s="3"/>
      <c r="AM64" s="3"/>
      <c r="AN64" s="3"/>
      <c r="AP64" s="4"/>
      <c r="AQ64" s="5"/>
    </row>
    <row r="65" spans="35:43" ht="15" customHeight="1">
      <c r="AI65" s="4"/>
      <c r="AL65" s="3"/>
      <c r="AM65" s="3"/>
      <c r="AN65" s="3"/>
      <c r="AP65" s="4"/>
      <c r="AQ65" s="5"/>
    </row>
    <row r="66" spans="35:43" ht="15" customHeight="1">
      <c r="AI66" s="4"/>
      <c r="AL66" s="3"/>
      <c r="AM66" s="3"/>
      <c r="AN66" s="3"/>
      <c r="AP66" s="4"/>
      <c r="AQ66" s="5"/>
    </row>
    <row r="67" spans="35:43" ht="15" customHeight="1">
      <c r="AI67" s="4"/>
      <c r="AL67" s="3"/>
      <c r="AM67" s="3"/>
      <c r="AN67" s="3"/>
      <c r="AP67" s="4"/>
      <c r="AQ67" s="5"/>
    </row>
    <row r="68" spans="39:41" ht="15" customHeight="1">
      <c r="AM68" s="3"/>
      <c r="AN68" s="3"/>
      <c r="AO68" s="4"/>
    </row>
    <row r="69" spans="39:41" ht="15" customHeight="1">
      <c r="AM69" s="3"/>
      <c r="AN69" s="3"/>
      <c r="AO69" s="4"/>
    </row>
    <row r="70" spans="36:40" ht="15" customHeight="1">
      <c r="AJ70" s="3"/>
      <c r="AK70" s="3"/>
      <c r="AM70" s="3"/>
      <c r="AN70" s="3"/>
    </row>
    <row r="71" spans="5:45" ht="15" customHeight="1">
      <c r="E71" s="5"/>
      <c r="G71" s="4"/>
      <c r="H71" s="4"/>
      <c r="AD71" s="1"/>
      <c r="AJ71" s="3"/>
      <c r="AN71" s="3"/>
      <c r="AR71" s="4"/>
      <c r="AS71" s="4"/>
    </row>
    <row r="72" spans="30:45" ht="15" customHeight="1">
      <c r="AD72" s="1"/>
      <c r="AJ72" s="3"/>
      <c r="AN72" s="3"/>
      <c r="AR72" s="4"/>
      <c r="AS72" s="4"/>
    </row>
    <row r="73" spans="27:45" ht="15" customHeight="1">
      <c r="AA73" s="7"/>
      <c r="AD73" s="1"/>
      <c r="AJ73" s="3"/>
      <c r="AK73" s="3"/>
      <c r="AL73" s="3"/>
      <c r="AM73" s="3"/>
      <c r="AN73" s="3"/>
      <c r="AS73" s="5"/>
    </row>
    <row r="74" spans="27:45" ht="15" customHeight="1">
      <c r="AA74" s="7"/>
      <c r="AD74" s="1"/>
      <c r="AJ74" s="3"/>
      <c r="AK74" s="3"/>
      <c r="AL74" s="3"/>
      <c r="AM74" s="3"/>
      <c r="AN74" s="3"/>
      <c r="AS74" s="5"/>
    </row>
    <row r="75" spans="27:45" ht="15" customHeight="1">
      <c r="AA75" s="7"/>
      <c r="AD75" s="1"/>
      <c r="AJ75" s="3"/>
      <c r="AK75" s="3"/>
      <c r="AL75" s="3"/>
      <c r="AM75" s="3"/>
      <c r="AN75" s="3"/>
      <c r="AS75" s="5"/>
    </row>
    <row r="76" spans="27:45" ht="15" customHeight="1">
      <c r="AA76" s="7"/>
      <c r="AD76" s="1"/>
      <c r="AJ76" s="3"/>
      <c r="AK76" s="3"/>
      <c r="AL76" s="3"/>
      <c r="AM76" s="3"/>
      <c r="AN76" s="3"/>
      <c r="AS76" s="5"/>
    </row>
    <row r="77" spans="27:45" ht="15" customHeight="1">
      <c r="AA77" s="7"/>
      <c r="AD77" s="1"/>
      <c r="AJ77" s="3"/>
      <c r="AK77" s="3"/>
      <c r="AL77" s="3"/>
      <c r="AM77" s="3"/>
      <c r="AN77" s="3"/>
      <c r="AS77" s="5"/>
    </row>
    <row r="78" spans="27:45" ht="15" customHeight="1">
      <c r="AA78" s="7"/>
      <c r="AD78" s="1"/>
      <c r="AJ78" s="3"/>
      <c r="AK78" s="3"/>
      <c r="AL78" s="3"/>
      <c r="AM78" s="3"/>
      <c r="AN78" s="3"/>
      <c r="AS78" s="5"/>
    </row>
    <row r="79" spans="27:45" ht="15" customHeight="1">
      <c r="AA79" s="7"/>
      <c r="AD79" s="1"/>
      <c r="AJ79" s="3"/>
      <c r="AK79" s="3"/>
      <c r="AL79" s="3"/>
      <c r="AM79" s="3"/>
      <c r="AN79" s="3"/>
      <c r="AS79" s="5"/>
    </row>
    <row r="80" spans="27:45" ht="15" customHeight="1">
      <c r="AA80" s="7"/>
      <c r="AD80" s="1"/>
      <c r="AJ80" s="3"/>
      <c r="AK80" s="3"/>
      <c r="AL80" s="3"/>
      <c r="AM80" s="3"/>
      <c r="AN80" s="3"/>
      <c r="AS80" s="5"/>
    </row>
    <row r="81" spans="27:45" ht="15" customHeight="1">
      <c r="AA81" s="7"/>
      <c r="AD81" s="1"/>
      <c r="AJ81" s="3"/>
      <c r="AK81" s="3"/>
      <c r="AL81" s="3"/>
      <c r="AM81" s="3"/>
      <c r="AN81" s="3"/>
      <c r="AS81" s="5"/>
    </row>
    <row r="82" spans="27:45" ht="15" customHeight="1">
      <c r="AA82" s="7"/>
      <c r="AD82" s="1"/>
      <c r="AJ82" s="3"/>
      <c r="AK82" s="3"/>
      <c r="AL82" s="3"/>
      <c r="AM82" s="3"/>
      <c r="AN82" s="3"/>
      <c r="AS82" s="5"/>
    </row>
    <row r="83" spans="27:45" ht="15" customHeight="1">
      <c r="AA83" s="7"/>
      <c r="AD83" s="1"/>
      <c r="AJ83" s="3"/>
      <c r="AK83" s="3"/>
      <c r="AL83" s="3"/>
      <c r="AM83" s="3"/>
      <c r="AN83" s="3"/>
      <c r="AS83" s="5"/>
    </row>
    <row r="84" spans="30:45" ht="15" customHeight="1">
      <c r="AD84" s="1"/>
      <c r="AJ84" s="3"/>
      <c r="AK84" s="3"/>
      <c r="AL84" s="3"/>
      <c r="AM84" s="3"/>
      <c r="AN84" s="3"/>
      <c r="AS84" s="5"/>
    </row>
    <row r="85" spans="30:45" ht="15" customHeight="1">
      <c r="AD85" s="1"/>
      <c r="AJ85" s="3"/>
      <c r="AK85" s="3"/>
      <c r="AL85" s="3"/>
      <c r="AM85" s="3"/>
      <c r="AN85" s="3"/>
      <c r="AS85" s="5"/>
    </row>
    <row r="86" spans="30:45" ht="15" customHeight="1">
      <c r="AD86" s="1"/>
      <c r="AJ86" s="3"/>
      <c r="AK86" s="3"/>
      <c r="AL86" s="3"/>
      <c r="AM86" s="3"/>
      <c r="AN86" s="3"/>
      <c r="AS86" s="5"/>
    </row>
    <row r="87" spans="30:45" ht="15" customHeight="1">
      <c r="AD87" s="1"/>
      <c r="AJ87" s="3"/>
      <c r="AK87" s="3"/>
      <c r="AL87" s="3"/>
      <c r="AM87" s="3"/>
      <c r="AN87" s="3"/>
      <c r="AS87" s="5"/>
    </row>
    <row r="88" spans="30:45" ht="15" customHeight="1">
      <c r="AD88" s="1"/>
      <c r="AJ88" s="3"/>
      <c r="AK88" s="3"/>
      <c r="AL88" s="3"/>
      <c r="AM88" s="3"/>
      <c r="AN88" s="3"/>
      <c r="AS88" s="5"/>
    </row>
    <row r="89" spans="30:45" ht="15" customHeight="1">
      <c r="AD89" s="1"/>
      <c r="AJ89" s="3"/>
      <c r="AK89" s="3"/>
      <c r="AL89" s="3"/>
      <c r="AM89" s="3"/>
      <c r="AN89" s="3"/>
      <c r="AS89" s="5"/>
    </row>
    <row r="90" spans="30:45" ht="15" customHeight="1">
      <c r="AD90" s="1"/>
      <c r="AJ90" s="3"/>
      <c r="AK90" s="3"/>
      <c r="AL90" s="3"/>
      <c r="AM90" s="3"/>
      <c r="AN90" s="3"/>
      <c r="AS90" s="5"/>
    </row>
    <row r="91" spans="30:45" ht="15" customHeight="1">
      <c r="AD91" s="1"/>
      <c r="AJ91" s="3"/>
      <c r="AK91" s="3"/>
      <c r="AL91" s="3"/>
      <c r="AM91" s="3"/>
      <c r="AN91" s="3"/>
      <c r="AS91" s="5"/>
    </row>
    <row r="92" spans="30:45" ht="15" customHeight="1">
      <c r="AD92" s="1"/>
      <c r="AJ92" s="3"/>
      <c r="AK92" s="3"/>
      <c r="AL92" s="3"/>
      <c r="AM92" s="3"/>
      <c r="AN92" s="3"/>
      <c r="AS92" s="5"/>
    </row>
    <row r="93" spans="30:45" ht="15" customHeight="1">
      <c r="AD93" s="1"/>
      <c r="AJ93" s="3"/>
      <c r="AK93" s="3"/>
      <c r="AL93" s="3"/>
      <c r="AM93" s="3"/>
      <c r="AN93" s="3"/>
      <c r="AS93" s="5"/>
    </row>
    <row r="94" spans="30:45" ht="15" customHeight="1">
      <c r="AD94" s="1"/>
      <c r="AJ94" s="3"/>
      <c r="AK94" s="3"/>
      <c r="AL94" s="3"/>
      <c r="AM94" s="3"/>
      <c r="AN94" s="3"/>
      <c r="AS94" s="5"/>
    </row>
    <row r="95" spans="30:45" ht="15" customHeight="1">
      <c r="AD95" s="1"/>
      <c r="AJ95" s="3"/>
      <c r="AK95" s="3"/>
      <c r="AL95" s="3"/>
      <c r="AM95" s="3"/>
      <c r="AN95" s="3"/>
      <c r="AS95" s="5"/>
    </row>
    <row r="96" spans="30:45" ht="15" customHeight="1">
      <c r="AD96" s="1"/>
      <c r="AJ96" s="3"/>
      <c r="AK96" s="3"/>
      <c r="AL96" s="3"/>
      <c r="AM96" s="3"/>
      <c r="AN96" s="3"/>
      <c r="AS96" s="5"/>
    </row>
    <row r="97" spans="30:45" ht="15" customHeight="1">
      <c r="AD97" s="1"/>
      <c r="AJ97" s="3"/>
      <c r="AK97" s="3"/>
      <c r="AL97" s="3"/>
      <c r="AM97" s="3"/>
      <c r="AN97" s="3"/>
      <c r="AS97" s="5"/>
    </row>
    <row r="98" spans="30:45" ht="15" customHeight="1">
      <c r="AD98" s="1"/>
      <c r="AJ98" s="3"/>
      <c r="AK98" s="3"/>
      <c r="AL98" s="3"/>
      <c r="AM98" s="3"/>
      <c r="AN98" s="3"/>
      <c r="AS98" s="5"/>
    </row>
    <row r="99" spans="30:45" ht="15" customHeight="1">
      <c r="AD99" s="1"/>
      <c r="AJ99" s="3"/>
      <c r="AK99" s="3"/>
      <c r="AL99" s="3"/>
      <c r="AM99" s="3"/>
      <c r="AN99" s="3"/>
      <c r="AS99" s="5"/>
    </row>
    <row r="100" spans="30:45" ht="15" customHeight="1">
      <c r="AD100" s="1"/>
      <c r="AJ100" s="3"/>
      <c r="AK100" s="3"/>
      <c r="AL100" s="3"/>
      <c r="AM100" s="3"/>
      <c r="AN100" s="3"/>
      <c r="AS100" s="5"/>
    </row>
    <row r="101" spans="30:45" ht="15" customHeight="1">
      <c r="AD101" s="1"/>
      <c r="AJ101" s="3"/>
      <c r="AK101" s="3"/>
      <c r="AL101" s="3"/>
      <c r="AM101" s="3"/>
      <c r="AN101" s="3"/>
      <c r="AS101" s="5"/>
    </row>
    <row r="102" spans="30:45" ht="15" customHeight="1">
      <c r="AD102" s="1"/>
      <c r="AJ102" s="3"/>
      <c r="AK102" s="3"/>
      <c r="AL102" s="3"/>
      <c r="AM102" s="3"/>
      <c r="AN102" s="3"/>
      <c r="AS102" s="5"/>
    </row>
    <row r="103" spans="30:45" ht="15" customHeight="1">
      <c r="AD103" s="1"/>
      <c r="AJ103" s="3"/>
      <c r="AK103" s="3"/>
      <c r="AL103" s="3"/>
      <c r="AM103" s="3"/>
      <c r="AN103" s="3"/>
      <c r="AS103" s="5"/>
    </row>
    <row r="104" spans="30:45" ht="15" customHeight="1">
      <c r="AD104" s="1"/>
      <c r="AJ104" s="3"/>
      <c r="AK104" s="3"/>
      <c r="AL104" s="3"/>
      <c r="AM104" s="3"/>
      <c r="AN104" s="3"/>
      <c r="AS104" s="5"/>
    </row>
    <row r="105" spans="30:45" ht="15" customHeight="1">
      <c r="AD105" s="1"/>
      <c r="AJ105" s="3"/>
      <c r="AK105" s="3"/>
      <c r="AL105" s="3"/>
      <c r="AM105" s="3"/>
      <c r="AN105" s="3"/>
      <c r="AS105" s="5"/>
    </row>
    <row r="106" spans="30:45" ht="15" customHeight="1">
      <c r="AD106" s="1"/>
      <c r="AJ106" s="3"/>
      <c r="AK106" s="3"/>
      <c r="AL106" s="3"/>
      <c r="AM106" s="3"/>
      <c r="AN106" s="3"/>
      <c r="AS106" s="5"/>
    </row>
    <row r="107" spans="30:45" ht="15" customHeight="1">
      <c r="AD107" s="1"/>
      <c r="AJ107" s="3"/>
      <c r="AK107" s="3"/>
      <c r="AL107" s="3"/>
      <c r="AM107" s="3"/>
      <c r="AN107" s="3"/>
      <c r="AS107" s="5"/>
    </row>
    <row r="108" spans="30:45" ht="15" customHeight="1">
      <c r="AD108" s="1"/>
      <c r="AJ108" s="3"/>
      <c r="AK108" s="3"/>
      <c r="AL108" s="3"/>
      <c r="AM108" s="3"/>
      <c r="AN108" s="3"/>
      <c r="AS108" s="5"/>
    </row>
    <row r="109" spans="30:45" ht="15" customHeight="1">
      <c r="AD109" s="1"/>
      <c r="AJ109" s="3"/>
      <c r="AK109" s="3"/>
      <c r="AL109" s="3"/>
      <c r="AM109" s="3"/>
      <c r="AN109" s="3"/>
      <c r="AS109" s="5"/>
    </row>
    <row r="110" spans="30:45" ht="15" customHeight="1">
      <c r="AD110" s="1"/>
      <c r="AJ110" s="3"/>
      <c r="AK110" s="3"/>
      <c r="AL110" s="3"/>
      <c r="AM110" s="3"/>
      <c r="AN110" s="3"/>
      <c r="AS110" s="5"/>
    </row>
    <row r="111" spans="30:45" ht="15" customHeight="1">
      <c r="AD111" s="1"/>
      <c r="AJ111" s="3"/>
      <c r="AK111" s="3"/>
      <c r="AL111" s="3"/>
      <c r="AM111" s="3"/>
      <c r="AN111" s="3"/>
      <c r="AS111" s="5"/>
    </row>
    <row r="112" spans="30:45" ht="15" customHeight="1">
      <c r="AD112" s="1"/>
      <c r="AJ112" s="3"/>
      <c r="AK112" s="3"/>
      <c r="AL112" s="3"/>
      <c r="AM112" s="3"/>
      <c r="AN112" s="3"/>
      <c r="AS112" s="5"/>
    </row>
    <row r="113" spans="30:45" ht="15" customHeight="1">
      <c r="AD113" s="1"/>
      <c r="AJ113" s="3"/>
      <c r="AK113" s="3"/>
      <c r="AL113" s="3"/>
      <c r="AM113" s="3"/>
      <c r="AN113" s="3"/>
      <c r="AS113" s="5"/>
    </row>
    <row r="114" spans="30:45" ht="15" customHeight="1">
      <c r="AD114" s="1"/>
      <c r="AJ114" s="3"/>
      <c r="AK114" s="3"/>
      <c r="AL114" s="3"/>
      <c r="AM114" s="3"/>
      <c r="AN114" s="3"/>
      <c r="AS114" s="5"/>
    </row>
    <row r="115" spans="30:45" ht="15" customHeight="1">
      <c r="AD115" s="1"/>
      <c r="AJ115" s="3"/>
      <c r="AK115" s="3"/>
      <c r="AL115" s="3"/>
      <c r="AM115" s="3"/>
      <c r="AN115" s="3"/>
      <c r="AS115" s="5"/>
    </row>
    <row r="116" spans="30:45" ht="15" customHeight="1">
      <c r="AD116" s="1"/>
      <c r="AJ116" s="3"/>
      <c r="AK116" s="3"/>
      <c r="AL116" s="3"/>
      <c r="AM116" s="3"/>
      <c r="AN116" s="3"/>
      <c r="AS116" s="5"/>
    </row>
    <row r="117" spans="30:45" ht="15" customHeight="1">
      <c r="AD117" s="1"/>
      <c r="AJ117" s="3"/>
      <c r="AK117" s="3"/>
      <c r="AL117" s="3"/>
      <c r="AM117" s="3"/>
      <c r="AN117" s="3"/>
      <c r="AS117" s="5"/>
    </row>
    <row r="118" spans="30:45" ht="15" customHeight="1">
      <c r="AD118" s="1"/>
      <c r="AJ118" s="3"/>
      <c r="AK118" s="3"/>
      <c r="AL118" s="3"/>
      <c r="AM118" s="3"/>
      <c r="AN118" s="3"/>
      <c r="AS118" s="5"/>
    </row>
    <row r="119" spans="30:45" ht="15" customHeight="1">
      <c r="AD119" s="1"/>
      <c r="AJ119" s="3"/>
      <c r="AK119" s="3"/>
      <c r="AL119" s="3"/>
      <c r="AM119" s="3"/>
      <c r="AN119" s="3"/>
      <c r="AS119" s="5"/>
    </row>
    <row r="120" spans="30:45" ht="15" customHeight="1">
      <c r="AD120" s="1"/>
      <c r="AJ120" s="3"/>
      <c r="AK120" s="3"/>
      <c r="AL120" s="3"/>
      <c r="AM120" s="3"/>
      <c r="AN120" s="3"/>
      <c r="AS120" s="5"/>
    </row>
    <row r="121" spans="30:45" ht="15" customHeight="1">
      <c r="AD121" s="1"/>
      <c r="AJ121" s="3"/>
      <c r="AK121" s="3"/>
      <c r="AL121" s="3"/>
      <c r="AM121" s="3"/>
      <c r="AN121" s="3"/>
      <c r="AS121" s="5"/>
    </row>
    <row r="122" spans="30:45" ht="15" customHeight="1">
      <c r="AD122" s="1"/>
      <c r="AJ122" s="3"/>
      <c r="AK122" s="3"/>
      <c r="AL122" s="3"/>
      <c r="AM122" s="3"/>
      <c r="AN122" s="3"/>
      <c r="AS122" s="5"/>
    </row>
    <row r="123" spans="30:45" ht="15" customHeight="1">
      <c r="AD123" s="1"/>
      <c r="AJ123" s="3"/>
      <c r="AK123" s="3"/>
      <c r="AL123" s="3"/>
      <c r="AM123" s="3"/>
      <c r="AN123" s="3"/>
      <c r="AS123" s="5"/>
    </row>
    <row r="124" spans="30:45" ht="15" customHeight="1">
      <c r="AD124" s="1"/>
      <c r="AJ124" s="3"/>
      <c r="AK124" s="3"/>
      <c r="AL124" s="3"/>
      <c r="AM124" s="3"/>
      <c r="AN124" s="3"/>
      <c r="AS124" s="5"/>
    </row>
    <row r="125" spans="30:45" ht="15" customHeight="1">
      <c r="AD125" s="1"/>
      <c r="AJ125" s="3"/>
      <c r="AK125" s="3"/>
      <c r="AL125" s="3"/>
      <c r="AM125" s="3"/>
      <c r="AN125" s="3"/>
      <c r="AS125" s="5"/>
    </row>
    <row r="126" spans="30:45" ht="15" customHeight="1">
      <c r="AD126" s="1"/>
      <c r="AJ126" s="3"/>
      <c r="AK126" s="3"/>
      <c r="AL126" s="3"/>
      <c r="AM126" s="3"/>
      <c r="AN126" s="3"/>
      <c r="AS126" s="5"/>
    </row>
    <row r="127" spans="30:45" ht="15" customHeight="1">
      <c r="AD127" s="1"/>
      <c r="AJ127" s="3"/>
      <c r="AK127" s="3"/>
      <c r="AL127" s="3"/>
      <c r="AM127" s="3"/>
      <c r="AN127" s="3"/>
      <c r="AS127" s="5"/>
    </row>
    <row r="128" spans="30:45" ht="15" customHeight="1">
      <c r="AD128" s="1"/>
      <c r="AJ128" s="3"/>
      <c r="AK128" s="3"/>
      <c r="AL128" s="3"/>
      <c r="AM128" s="3"/>
      <c r="AN128" s="3"/>
      <c r="AS128" s="5"/>
    </row>
    <row r="129" spans="30:45" ht="15" customHeight="1">
      <c r="AD129" s="1"/>
      <c r="AJ129" s="3"/>
      <c r="AK129" s="3"/>
      <c r="AL129" s="3"/>
      <c r="AM129" s="3"/>
      <c r="AN129" s="3"/>
      <c r="AS129" s="5"/>
    </row>
    <row r="130" spans="30:45" ht="15" customHeight="1">
      <c r="AD130" s="1"/>
      <c r="AJ130" s="3"/>
      <c r="AK130" s="3"/>
      <c r="AL130" s="3"/>
      <c r="AM130" s="3"/>
      <c r="AN130" s="3"/>
      <c r="AS130" s="5"/>
    </row>
    <row r="131" spans="39:41" ht="15" customHeight="1">
      <c r="AM131" s="3"/>
      <c r="AN131" s="3"/>
      <c r="AO131" s="4"/>
    </row>
    <row r="132" spans="39:41" ht="15" customHeight="1">
      <c r="AM132" s="3"/>
      <c r="AN132" s="3"/>
      <c r="AO132" s="4"/>
    </row>
    <row r="133" spans="39:41" ht="15" customHeight="1">
      <c r="AM133" s="3"/>
      <c r="AN133" s="3"/>
      <c r="AO133" s="4"/>
    </row>
    <row r="134" spans="39:41" ht="15" customHeight="1">
      <c r="AM134" s="3"/>
      <c r="AN134" s="3"/>
      <c r="AO134" s="4"/>
    </row>
    <row r="135" spans="5:40" ht="15" customHeight="1">
      <c r="E135" s="5"/>
      <c r="G135" s="4"/>
      <c r="H135" s="4"/>
      <c r="AJ135" s="3"/>
      <c r="AN135" s="3"/>
    </row>
    <row r="136" spans="4:45" ht="15" customHeight="1">
      <c r="D136" s="4"/>
      <c r="E136" s="5"/>
      <c r="AJ136" s="3"/>
      <c r="AN136" s="3"/>
      <c r="AR136" s="4"/>
      <c r="AS136" s="4"/>
    </row>
    <row r="137" spans="4:41" ht="15" customHeight="1">
      <c r="D137" s="4"/>
      <c r="E137" s="5"/>
      <c r="AM137" s="3"/>
      <c r="AN137" s="3"/>
      <c r="AO137" s="4"/>
    </row>
    <row r="138" spans="4:41" ht="15" customHeight="1">
      <c r="D138" s="4"/>
      <c r="E138" s="5"/>
      <c r="AM138" s="3"/>
      <c r="AN138" s="3"/>
      <c r="AO138" s="4"/>
    </row>
    <row r="139" spans="4:41" ht="15" customHeight="1">
      <c r="D139" s="4"/>
      <c r="E139" s="5"/>
      <c r="AM139" s="3"/>
      <c r="AN139" s="3"/>
      <c r="AO139" s="4"/>
    </row>
    <row r="140" spans="4:41" ht="15" customHeight="1">
      <c r="D140" s="4"/>
      <c r="E140" s="5"/>
      <c r="AM140" s="3"/>
      <c r="AN140" s="3"/>
      <c r="AO140" s="4"/>
    </row>
    <row r="141" spans="4:39" ht="15" customHeight="1">
      <c r="D141" s="4"/>
      <c r="E141" s="5"/>
      <c r="AM141" s="3"/>
    </row>
    <row r="142" spans="4:39" ht="15" customHeight="1">
      <c r="D142" s="4"/>
      <c r="E142" s="5"/>
      <c r="AM142" s="3"/>
    </row>
    <row r="143" spans="4:39" ht="15" customHeight="1">
      <c r="D143" s="4"/>
      <c r="E143" s="5"/>
      <c r="AM143" s="3"/>
    </row>
    <row r="144" spans="4:39" ht="15" customHeight="1">
      <c r="D144" s="4"/>
      <c r="E144" s="5"/>
      <c r="AM144" s="3"/>
    </row>
    <row r="145" spans="4:39" ht="15" customHeight="1">
      <c r="D145" s="4"/>
      <c r="E145" s="5"/>
      <c r="AM145" s="3"/>
    </row>
    <row r="146" spans="4:39" ht="15" customHeight="1">
      <c r="D146" s="4"/>
      <c r="E146" s="5"/>
      <c r="AM146" s="3"/>
    </row>
    <row r="147" spans="4:39" ht="15" customHeight="1">
      <c r="D147" s="4"/>
      <c r="E147" s="5"/>
      <c r="AM147" s="3"/>
    </row>
    <row r="148" spans="4:39" ht="15" customHeight="1">
      <c r="D148" s="4"/>
      <c r="E148" s="5"/>
      <c r="AM148" s="3"/>
    </row>
    <row r="149" spans="4:39" ht="15" customHeight="1">
      <c r="D149" s="4"/>
      <c r="E149" s="5"/>
      <c r="AM149" s="3"/>
    </row>
    <row r="150" spans="4:39" ht="15" customHeight="1">
      <c r="D150" s="4"/>
      <c r="E150" s="5"/>
      <c r="AM150" s="3"/>
    </row>
    <row r="151" spans="4:39" ht="15" customHeight="1">
      <c r="D151" s="4"/>
      <c r="E151" s="5"/>
      <c r="AM151" s="3"/>
    </row>
    <row r="152" spans="4:5" ht="15" customHeight="1">
      <c r="D152" s="4"/>
      <c r="E152" s="5"/>
    </row>
    <row r="153" spans="4:5" ht="15" customHeight="1">
      <c r="D153" s="4"/>
      <c r="E153" s="5"/>
    </row>
    <row r="154" spans="4:5" ht="15" customHeight="1">
      <c r="D154" s="4"/>
      <c r="E154" s="5"/>
    </row>
    <row r="155" spans="4:5" ht="15" customHeight="1">
      <c r="D155" s="4"/>
      <c r="E155" s="5"/>
    </row>
    <row r="156" spans="4:5" ht="15" customHeight="1">
      <c r="D156" s="4"/>
      <c r="E156" s="5"/>
    </row>
    <row r="157" spans="4:5" ht="15" customHeight="1">
      <c r="D157" s="4"/>
      <c r="E157" s="5"/>
    </row>
    <row r="158" spans="4:5" ht="15" customHeight="1">
      <c r="D158" s="4"/>
      <c r="E158" s="5"/>
    </row>
    <row r="159" spans="4:5" ht="15" customHeight="1">
      <c r="D159" s="4"/>
      <c r="E159" s="5"/>
    </row>
    <row r="160" spans="4:5" ht="15" customHeight="1">
      <c r="D160" s="4"/>
      <c r="E160" s="5"/>
    </row>
    <row r="161" spans="4:5" ht="15" customHeight="1">
      <c r="D161" s="4"/>
      <c r="E161" s="5"/>
    </row>
    <row r="162" spans="4:5" ht="15" customHeight="1">
      <c r="D162" s="4"/>
      <c r="E162" s="5"/>
    </row>
    <row r="163" spans="4:5" ht="15" customHeight="1">
      <c r="D163" s="4"/>
      <c r="E163" s="5"/>
    </row>
    <row r="164" spans="4:5" ht="15" customHeight="1">
      <c r="D164" s="4"/>
      <c r="E164" s="5"/>
    </row>
    <row r="165" spans="4:5" ht="15" customHeight="1">
      <c r="D165" s="4"/>
      <c r="E165" s="5"/>
    </row>
    <row r="166" spans="4:5" ht="15" customHeight="1">
      <c r="D166" s="4"/>
      <c r="E166" s="5"/>
    </row>
    <row r="167" spans="4:5" ht="15" customHeight="1">
      <c r="D167" s="4"/>
      <c r="E167" s="5"/>
    </row>
    <row r="168" spans="4:5" ht="15" customHeight="1">
      <c r="D168" s="4"/>
      <c r="E168" s="5"/>
    </row>
    <row r="169" spans="4:5" ht="15" customHeight="1">
      <c r="D169" s="4"/>
      <c r="E169" s="5"/>
    </row>
    <row r="170" spans="4:5" ht="15" customHeight="1">
      <c r="D170" s="4"/>
      <c r="E170" s="5"/>
    </row>
    <row r="171" spans="4:5" ht="15" customHeight="1">
      <c r="D171" s="4"/>
      <c r="E171" s="5"/>
    </row>
    <row r="172" spans="4:5" ht="15" customHeight="1">
      <c r="D172" s="4"/>
      <c r="E172" s="5"/>
    </row>
    <row r="173" spans="4:5" ht="15" customHeight="1">
      <c r="D173" s="4"/>
      <c r="E173" s="5"/>
    </row>
    <row r="174" spans="4:5" ht="15" customHeight="1">
      <c r="D174" s="4"/>
      <c r="E174" s="5"/>
    </row>
    <row r="175" spans="4:5" ht="15" customHeight="1">
      <c r="D175" s="4"/>
      <c r="E175" s="5"/>
    </row>
    <row r="176" spans="4:5" ht="15" customHeight="1">
      <c r="D176" s="4"/>
      <c r="E176" s="5"/>
    </row>
    <row r="177" spans="4:5" ht="15" customHeight="1">
      <c r="D177" s="4"/>
      <c r="E177" s="5"/>
    </row>
    <row r="178" spans="4:5" ht="15" customHeight="1">
      <c r="D178" s="4"/>
      <c r="E178" s="5"/>
    </row>
    <row r="179" spans="4:5" ht="15" customHeight="1">
      <c r="D179" s="4"/>
      <c r="E179" s="5"/>
    </row>
    <row r="180" spans="4:5" ht="15" customHeight="1">
      <c r="D180" s="4"/>
      <c r="E180" s="5"/>
    </row>
    <row r="181" spans="4:5" ht="15" customHeight="1">
      <c r="D181" s="4"/>
      <c r="E181" s="5"/>
    </row>
    <row r="182" spans="4:5" ht="15" customHeight="1">
      <c r="D182" s="4"/>
      <c r="E182" s="5"/>
    </row>
    <row r="183" spans="4:5" ht="15" customHeight="1">
      <c r="D183" s="4"/>
      <c r="E183" s="5"/>
    </row>
    <row r="184" spans="4:5" ht="15" customHeight="1">
      <c r="D184" s="4"/>
      <c r="E184" s="5"/>
    </row>
    <row r="185" spans="4:5" ht="15" customHeight="1">
      <c r="D185" s="4"/>
      <c r="E185" s="5"/>
    </row>
    <row r="186" spans="4:5" ht="15" customHeight="1">
      <c r="D186" s="4"/>
      <c r="E186" s="5"/>
    </row>
    <row r="187" spans="4:5" ht="15" customHeight="1">
      <c r="D187" s="4"/>
      <c r="E187" s="5"/>
    </row>
    <row r="188" spans="4:5" ht="15" customHeight="1">
      <c r="D188" s="4"/>
      <c r="E188" s="5"/>
    </row>
    <row r="189" spans="4:5" ht="15" customHeight="1">
      <c r="D189" s="4"/>
      <c r="E189" s="5"/>
    </row>
    <row r="190" spans="4:5" ht="15" customHeight="1">
      <c r="D190" s="4"/>
      <c r="E190" s="5"/>
    </row>
    <row r="191" spans="4:5" ht="15" customHeight="1">
      <c r="D191" s="4"/>
      <c r="E191" s="5"/>
    </row>
    <row r="192" spans="4:5" ht="15" customHeight="1">
      <c r="D192" s="4"/>
      <c r="E192" s="5"/>
    </row>
    <row r="193" spans="4:5" ht="15" customHeight="1">
      <c r="D193" s="4"/>
      <c r="E193" s="5"/>
    </row>
    <row r="194" spans="4:5" ht="15" customHeight="1">
      <c r="D194" s="4"/>
      <c r="E194" s="5"/>
    </row>
    <row r="195" spans="4:5" ht="15" customHeight="1">
      <c r="D195" s="4"/>
      <c r="E195" s="5"/>
    </row>
    <row r="196" spans="4:5" ht="15" customHeight="1">
      <c r="D196" s="4"/>
      <c r="E196" s="5"/>
    </row>
    <row r="197" spans="4:5" ht="15" customHeight="1">
      <c r="D197" s="4"/>
      <c r="E197" s="5"/>
    </row>
    <row r="198" spans="4:5" ht="15" customHeight="1">
      <c r="D198" s="4"/>
      <c r="E198" s="5"/>
    </row>
    <row r="199" spans="4:5" ht="15" customHeight="1">
      <c r="D199" s="4"/>
      <c r="E199" s="5"/>
    </row>
    <row r="200" spans="4:5" ht="15" customHeight="1">
      <c r="D200" s="4"/>
      <c r="E200" s="5"/>
    </row>
    <row r="201" spans="4:5" ht="15" customHeight="1">
      <c r="D201" s="4"/>
      <c r="E201" s="5"/>
    </row>
    <row r="202" spans="4:5" ht="15" customHeight="1">
      <c r="D202" s="4"/>
      <c r="E202" s="5"/>
    </row>
    <row r="203" spans="4:5" ht="15" customHeight="1">
      <c r="D203" s="4"/>
      <c r="E203" s="5"/>
    </row>
    <row r="204" spans="4:5" ht="15" customHeight="1">
      <c r="D204" s="4"/>
      <c r="E204" s="5"/>
    </row>
    <row r="205" spans="4:5" ht="15" customHeight="1">
      <c r="D205" s="4"/>
      <c r="E205" s="5"/>
    </row>
    <row r="206" spans="4:5" ht="15" customHeight="1">
      <c r="D206" s="4"/>
      <c r="E206" s="5"/>
    </row>
    <row r="207" spans="4:5" ht="15" customHeight="1">
      <c r="D207" s="4"/>
      <c r="E207" s="5"/>
    </row>
    <row r="208" spans="4:5" ht="15" customHeight="1">
      <c r="D208" s="4"/>
      <c r="E208" s="5"/>
    </row>
    <row r="209" spans="4:5" ht="15" customHeight="1">
      <c r="D209" s="4"/>
      <c r="E209" s="5"/>
    </row>
    <row r="210" spans="4:5" ht="15" customHeight="1">
      <c r="D210" s="4"/>
      <c r="E210" s="5"/>
    </row>
    <row r="211" spans="4:5" ht="15" customHeight="1">
      <c r="D211" s="4"/>
      <c r="E211" s="5"/>
    </row>
    <row r="212" spans="4:5" ht="15" customHeight="1">
      <c r="D212" s="4"/>
      <c r="E212" s="5"/>
    </row>
    <row r="213" spans="4:5" ht="15" customHeight="1">
      <c r="D213" s="4"/>
      <c r="E213" s="5"/>
    </row>
    <row r="214" spans="4:5" ht="15" customHeight="1">
      <c r="D214" s="4"/>
      <c r="E214" s="5"/>
    </row>
    <row r="215" spans="4:5" ht="15" customHeight="1">
      <c r="D215" s="4"/>
      <c r="E215" s="5"/>
    </row>
    <row r="216" spans="4:5" ht="15" customHeight="1">
      <c r="D216" s="4"/>
      <c r="E216" s="5"/>
    </row>
    <row r="217" spans="4:5" ht="15" customHeight="1">
      <c r="D217" s="4"/>
      <c r="E217" s="5"/>
    </row>
    <row r="218" spans="4:5" ht="15" customHeight="1">
      <c r="D218" s="4"/>
      <c r="E218" s="5"/>
    </row>
    <row r="219" spans="4:5" ht="15" customHeight="1">
      <c r="D219" s="4"/>
      <c r="E219" s="5"/>
    </row>
    <row r="220" spans="4:5" ht="15" customHeight="1">
      <c r="D220" s="4"/>
      <c r="E220" s="5"/>
    </row>
    <row r="221" spans="4:5" ht="15" customHeight="1">
      <c r="D221" s="4"/>
      <c r="E221" s="5"/>
    </row>
    <row r="222" spans="4:5" ht="15" customHeight="1">
      <c r="D222" s="4"/>
      <c r="E222" s="5"/>
    </row>
    <row r="223" spans="4:5" ht="15" customHeight="1">
      <c r="D223" s="4"/>
      <c r="E223" s="5"/>
    </row>
    <row r="224" spans="4:5" ht="15" customHeight="1">
      <c r="D224" s="4"/>
      <c r="E224" s="5"/>
    </row>
    <row r="225" spans="4:5" ht="15" customHeight="1">
      <c r="D225" s="4"/>
      <c r="E225" s="5"/>
    </row>
    <row r="226" spans="4:5" ht="15" customHeight="1">
      <c r="D226" s="4"/>
      <c r="E226" s="5"/>
    </row>
    <row r="227" spans="4:5" ht="15" customHeight="1">
      <c r="D227" s="4"/>
      <c r="E227" s="5"/>
    </row>
    <row r="228" spans="4:5" ht="15" customHeight="1">
      <c r="D228" s="4"/>
      <c r="E228" s="5"/>
    </row>
    <row r="229" spans="4:5" ht="15" customHeight="1">
      <c r="D229" s="4"/>
      <c r="E229" s="5"/>
    </row>
    <row r="230" spans="4:5" ht="15" customHeight="1">
      <c r="D230" s="4"/>
      <c r="E230" s="5"/>
    </row>
    <row r="231" spans="4:5" ht="15" customHeight="1">
      <c r="D231" s="4"/>
      <c r="E231" s="5"/>
    </row>
    <row r="232" spans="4:5" ht="15" customHeight="1">
      <c r="D232" s="4"/>
      <c r="E232" s="5"/>
    </row>
    <row r="233" spans="4:5" ht="15" customHeight="1">
      <c r="D233" s="4"/>
      <c r="E233" s="5"/>
    </row>
    <row r="234" spans="4:5" ht="15" customHeight="1">
      <c r="D234" s="4"/>
      <c r="E234" s="5"/>
    </row>
    <row r="235" spans="4:5" ht="15" customHeight="1">
      <c r="D235" s="4"/>
      <c r="E235" s="5"/>
    </row>
    <row r="236" spans="4:5" ht="15" customHeight="1">
      <c r="D236" s="4"/>
      <c r="E236" s="5"/>
    </row>
    <row r="237" spans="4:5" ht="15" customHeight="1">
      <c r="D237" s="4"/>
      <c r="E237" s="5"/>
    </row>
    <row r="238" spans="4:5" ht="15" customHeight="1">
      <c r="D238" s="4"/>
      <c r="E238" s="5"/>
    </row>
    <row r="239" spans="4:5" ht="15" customHeight="1">
      <c r="D239" s="4"/>
      <c r="E239" s="5"/>
    </row>
    <row r="240" spans="4:5" ht="15" customHeight="1">
      <c r="D240" s="4"/>
      <c r="E240" s="5"/>
    </row>
    <row r="241" spans="4:5" ht="15" customHeight="1">
      <c r="D241" s="4"/>
      <c r="E241" s="5"/>
    </row>
    <row r="242" spans="4:5" ht="15" customHeight="1">
      <c r="D242" s="4"/>
      <c r="E242" s="5"/>
    </row>
    <row r="243" spans="4:5" ht="15" customHeight="1">
      <c r="D243" s="4"/>
      <c r="E243" s="5"/>
    </row>
    <row r="244" spans="4:5" ht="15" customHeight="1">
      <c r="D244" s="4"/>
      <c r="E244" s="5"/>
    </row>
    <row r="245" spans="4:5" ht="15" customHeight="1">
      <c r="D245" s="4"/>
      <c r="E245" s="5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2006-04-10T16:50:31Z</cp:lastPrinted>
  <dcterms:created xsi:type="dcterms:W3CDTF">1998-05-16T14:16:09Z</dcterms:created>
  <dcterms:modified xsi:type="dcterms:W3CDTF">2006-04-13T14:50:21Z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95461152</vt:i4>
  </property>
  <property fmtid="{D5CDD505-2E9C-101B-9397-08002B2CF9AE}" pid="3" name="_EmailSubject">
    <vt:lpwstr>Group 4 Data</vt:lpwstr>
  </property>
  <property fmtid="{D5CDD505-2E9C-101B-9397-08002B2CF9AE}" pid="4" name="_AuthorEmail">
    <vt:lpwstr>merks@u.washington.edu</vt:lpwstr>
  </property>
  <property fmtid="{D5CDD505-2E9C-101B-9397-08002B2CF9AE}" pid="5" name="_AuthorEmailDisplayName">
    <vt:lpwstr>Mark Merkelbach</vt:lpwstr>
  </property>
  <property fmtid="{D5CDD505-2E9C-101B-9397-08002B2CF9AE}" pid="6" name="_ReviewingToolsShownOnce">
    <vt:lpwstr/>
  </property>
</Properties>
</file>